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CONTROL INTERNO 2\PLAN ANTICORRUPCION -SARLAFT\2023\"/>
    </mc:Choice>
  </mc:AlternateContent>
  <xr:revisionPtr revIDLastSave="0" documentId="8_{5007A059-BECA-42DF-AE2B-05A7CAB50FBA}" xr6:coauthVersionLast="47" xr6:coauthVersionMax="47" xr10:uidLastSave="{00000000-0000-0000-0000-000000000000}"/>
  <bookViews>
    <workbookView xWindow="-120" yWindow="-120" windowWidth="29040" windowHeight="15840" tabRatio="932" activeTab="8" xr2:uid="{00000000-000D-0000-FFFF-FFFF00000000}"/>
  </bookViews>
  <sheets>
    <sheet name="Portada" sheetId="4" r:id="rId1"/>
    <sheet name="G de Riesgos" sheetId="1" r:id="rId2"/>
    <sheet name="Est. Rac Tramite" sheetId="2" r:id="rId3"/>
    <sheet name="E. Rendición de cuentas" sheetId="3" r:id="rId4"/>
    <sheet name="E. Atención al Ciudadano" sheetId="5" r:id="rId5"/>
    <sheet name="E. Transp y Acceso a la Infor" sheetId="6" r:id="rId6"/>
    <sheet name="E. Iniciativas Adicionales" sheetId="9" r:id="rId7"/>
    <sheet name="INDICADORES" sheetId="7" r:id="rId8"/>
    <sheet name="ANÁLISIS" sheetId="10"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4" i="7" l="1"/>
  <c r="B12" i="7"/>
  <c r="N6" i="2"/>
  <c r="O6" i="2"/>
  <c r="P6" i="2"/>
  <c r="M6" i="2"/>
  <c r="V36" i="7" l="1"/>
  <c r="M53" i="7"/>
  <c r="H42" i="7"/>
  <c r="A9" i="10"/>
  <c r="A10" i="10"/>
  <c r="A11" i="10"/>
  <c r="A12" i="10"/>
  <c r="A13" i="10"/>
  <c r="A14" i="10"/>
  <c r="A15" i="10"/>
  <c r="A16" i="10"/>
  <c r="A17" i="10"/>
  <c r="A18" i="10"/>
  <c r="A19" i="10"/>
  <c r="A20" i="10"/>
  <c r="A21" i="10"/>
  <c r="K6" i="9"/>
  <c r="AJ2" i="9" s="1"/>
  <c r="B28" i="7" s="1"/>
  <c r="J6" i="9"/>
  <c r="AI2" i="9" s="1"/>
  <c r="I6" i="9"/>
  <c r="AH2" i="9" s="1"/>
  <c r="H6" i="9"/>
  <c r="AG2" i="9" s="1"/>
  <c r="J10" i="6"/>
  <c r="AI2" i="6" s="1"/>
  <c r="K10" i="6"/>
  <c r="AJ2" i="6" s="1"/>
  <c r="B24" i="7" s="1"/>
  <c r="I10" i="6"/>
  <c r="AH2" i="6" s="1"/>
  <c r="H10" i="6"/>
  <c r="AG2" i="6" s="1"/>
  <c r="K17" i="5"/>
  <c r="AJ2" i="5" s="1"/>
  <c r="B20" i="7" s="1"/>
  <c r="J17" i="5"/>
  <c r="AI2" i="5" s="1"/>
  <c r="I17" i="5"/>
  <c r="AH2" i="5" s="1"/>
  <c r="H17" i="5"/>
  <c r="AG2" i="5" s="1"/>
  <c r="K13" i="3"/>
  <c r="AJ2" i="3" s="1"/>
  <c r="B16" i="7" s="1"/>
  <c r="J13" i="3"/>
  <c r="AI2" i="3" s="1"/>
  <c r="I13" i="3"/>
  <c r="AH2" i="3" s="1"/>
  <c r="H13" i="3"/>
  <c r="AG2" i="3" s="1"/>
  <c r="J10" i="1"/>
  <c r="L10" i="1"/>
  <c r="AG2" i="1" s="1"/>
  <c r="N10" i="1"/>
  <c r="AH2" i="1" s="1"/>
  <c r="H10" i="1"/>
  <c r="AE2" i="1" s="1"/>
  <c r="B8" i="7" s="1"/>
  <c r="C8" i="7" s="1"/>
  <c r="AG3" i="9" l="1"/>
  <c r="AG3" i="5"/>
  <c r="AH3" i="9"/>
  <c r="AJ3" i="9"/>
  <c r="AI3" i="9"/>
  <c r="AG3" i="6"/>
  <c r="AI3" i="6"/>
  <c r="AH3" i="6"/>
  <c r="AJ3" i="6"/>
  <c r="AJ3" i="5"/>
  <c r="AI3" i="5"/>
  <c r="AH3" i="5"/>
  <c r="AF2" i="1"/>
  <c r="A3" i="10"/>
  <c r="A4" i="10"/>
  <c r="A5" i="10"/>
  <c r="A6" i="10"/>
  <c r="A7" i="10"/>
  <c r="A8" i="10"/>
  <c r="A2" i="10"/>
  <c r="C24" i="7" l="1"/>
  <c r="C12" i="7" l="1"/>
  <c r="C28" i="7"/>
  <c r="C20" i="7"/>
  <c r="C16" i="7"/>
  <c r="C32" i="7" l="1"/>
  <c r="B32" i="7"/>
</calcChain>
</file>

<file path=xl/sharedStrings.xml><?xml version="1.0" encoding="utf-8"?>
<sst xmlns="http://schemas.openxmlformats.org/spreadsheetml/2006/main" count="386" uniqueCount="224">
  <si>
    <t xml:space="preserve">Componente 1: Gestión de Riesgos de Corrupción - Mapa de Riesgos de Corrupción </t>
  </si>
  <si>
    <t xml:space="preserve">Subcomponente </t>
  </si>
  <si>
    <t xml:space="preserve">Actividades </t>
  </si>
  <si>
    <t xml:space="preserve">Meta o Producto </t>
  </si>
  <si>
    <t xml:space="preserve">Responsable </t>
  </si>
  <si>
    <t>Fecha inicio</t>
  </si>
  <si>
    <t>Fecha finalización</t>
  </si>
  <si>
    <t xml:space="preserve">Política de Administración de Riesgos </t>
  </si>
  <si>
    <t>1.1.</t>
  </si>
  <si>
    <t xml:space="preserve">Contrucción del Mapa de Riesgos de Corrupción </t>
  </si>
  <si>
    <t>2.1.</t>
  </si>
  <si>
    <t>2.2.</t>
  </si>
  <si>
    <t xml:space="preserve">Consulta y divulgación </t>
  </si>
  <si>
    <t>3.1.</t>
  </si>
  <si>
    <t>Mapa de Riesgos de Corrupción  publicado 
(1)</t>
  </si>
  <si>
    <t>3.2.</t>
  </si>
  <si>
    <t xml:space="preserve">Monitoreo y Revisión </t>
  </si>
  <si>
    <t>4.1.</t>
  </si>
  <si>
    <t>Consolidar cada cuatro meses el resultado de la revisión efectuada por los procesos a sus riesgos de corrupción,  aplicando ajustes en el Mapa, en caso que se requieran</t>
  </si>
  <si>
    <t xml:space="preserve">Seguimiento al mapa de Riesgos de corrupción
(3) </t>
  </si>
  <si>
    <t xml:space="preserve">Seguimiento </t>
  </si>
  <si>
    <t>5.1.</t>
  </si>
  <si>
    <t xml:space="preserve">Realizar el seguimiento al Mapa de Riesgos de Corrupcion, reportando y publicando el resultado de la revisión efectuada, en los plazos establecidos por ley.  </t>
  </si>
  <si>
    <t xml:space="preserve">Informe de Seguimiento
(3)  </t>
  </si>
  <si>
    <t xml:space="preserve">Oficina de Control Interno </t>
  </si>
  <si>
    <t xml:space="preserve"> Planeación
Oficina de Control Interno</t>
  </si>
  <si>
    <t xml:space="preserve"> Planeación( Gerencia)</t>
  </si>
  <si>
    <t xml:space="preserve">Diseñar Política de Riesgos y socializar </t>
  </si>
  <si>
    <t>Construir mapa de riesgos de corrupción e integrarlo al mapa de riesgo integral</t>
  </si>
  <si>
    <t>Mapa de riesgo integral( Corrupción, gestión y seguridad digital) 
( 1 )</t>
  </si>
  <si>
    <t xml:space="preserve">Divulgar el Mapa de Riesgos de corrupción de la E.S.E para conocimiento y control al interior de la entidad </t>
  </si>
  <si>
    <t xml:space="preserve"> Socialización al Comité de Gestión y Desempeño institucional
(1) </t>
  </si>
  <si>
    <t>Planeación
Oficina de Control Interno</t>
  </si>
  <si>
    <t>Cumplimiento</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</si>
  <si>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</si>
  <si>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</si>
  <si>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</si>
  <si>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</si>
  <si>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</si>
  <si>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</si>
  <si>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</si>
  <si>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</si>
  <si>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</si>
  <si>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</si>
  <si>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</si>
  <si>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</si>
  <si>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</si>
  <si>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</si>
  <si>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t>
  </si>
  <si>
    <t>Modelo Único – Hijo</t>
  </si>
  <si>
    <t>Inscrito</t>
  </si>
  <si>
    <t>Número de la actividad</t>
  </si>
  <si>
    <t xml:space="preserve">Publicar en la página web, la información relacionada  con los resultados y avances de la gestión Institucional  </t>
  </si>
  <si>
    <t>Subcomponente 1
Información de calidad y en lenguaje comprensible</t>
  </si>
  <si>
    <t>1.2</t>
  </si>
  <si>
    <t>Publicar en cartelera datos en información de la entidad</t>
  </si>
  <si>
    <t>100% informes publicados</t>
  </si>
  <si>
    <t>Información actualizada de la institución</t>
  </si>
  <si>
    <t>Realizar audiencia pública participativa</t>
  </si>
  <si>
    <t>Audiencia pública participativa 
(1)</t>
  </si>
  <si>
    <t>Diseñar la estructura, alcance y plan de trabajo de la estrategia rendición de cuentas</t>
  </si>
  <si>
    <t>Estructura, alcance y plan de trabajo de rendición de cuentas
(1)</t>
  </si>
  <si>
    <t>Equipo rendición de cuentas</t>
  </si>
  <si>
    <t>Gestión de la información y publidad</t>
  </si>
  <si>
    <t>Gerencia y procesos de la entidad</t>
  </si>
  <si>
    <t>Subcomponente 2 
Diálogo de doble vía con las  personas y sus organizaciones</t>
  </si>
  <si>
    <t>3.1</t>
  </si>
  <si>
    <t xml:space="preserve">Elaborar y publicar piezas comunicativas que trasmitan a los  funcionarios de la Entidad  y usuarios la importancia  y la responsabilidad  frente a la rendición de cuentas  </t>
  </si>
  <si>
    <t>Capacitación de rendición de cuentas
( 1 )</t>
  </si>
  <si>
    <t>3.2</t>
  </si>
  <si>
    <t>Subcomponente 4
Evaluación y retroalimentación a la gestión institucional</t>
  </si>
  <si>
    <t>Realizar informe de resultados de implementación de la estrategia</t>
  </si>
  <si>
    <t>4.2</t>
  </si>
  <si>
    <t>4.1</t>
  </si>
  <si>
    <t>Informe realizado</t>
  </si>
  <si>
    <t>Equipo de rendición de cuentas</t>
  </si>
  <si>
    <t xml:space="preserve">Gestión de la información y publidad
Oficina de Control Interno </t>
  </si>
  <si>
    <t>Subcomponente 1
Estructura administrativa y Direccionamiento estratégico</t>
  </si>
  <si>
    <t>Frente a las no conformidades presentadas por los ciudadanos, levantar acciones de mejora con el comité  de gestión y desempeño</t>
  </si>
  <si>
    <t>1.3</t>
  </si>
  <si>
    <t xml:space="preserve">Actualizar  y socializar los procedimientos que dan lineamientos frente a la atención al ciudadano </t>
  </si>
  <si>
    <t>Informes en el comité de gestión y desempeño
( 4 )</t>
  </si>
  <si>
    <t>Coordinador del SIAU</t>
  </si>
  <si>
    <t>Acciones de mejoras</t>
  </si>
  <si>
    <t>Procedimientos actualizados y socializados al comité de gestión</t>
  </si>
  <si>
    <t>1.4</t>
  </si>
  <si>
    <t xml:space="preserve">Formular un mecanismo de comunicación  para que todos los funcionarios puedan hacer sus aportes, sugerencias , observaciones de manera permanente sobre los aspectos que se deben tener en cuenta para mejorar  la atención al ciudadano; ya que es un tema transversal  y la razón de ser de la Entidad. </t>
  </si>
  <si>
    <t>Mecanismo socializado en la E.S.E con los funcionarios</t>
  </si>
  <si>
    <t xml:space="preserve">Subcomponente 2
Fortalecimiento de los canales de atención </t>
  </si>
  <si>
    <t>Subcomponente 3
Talento Humano</t>
  </si>
  <si>
    <t xml:space="preserve">Subcomponente 4
Normativo y procedimental </t>
  </si>
  <si>
    <t>Subcomponente 5
Relacionamiento con el ciudadano</t>
  </si>
  <si>
    <t>Impulsar el uso del chat en línea como instrumento de comunicación con los usuarios.</t>
  </si>
  <si>
    <t>Chat en línea</t>
  </si>
  <si>
    <t>Piezas publicitarias</t>
  </si>
  <si>
    <t>Gerente</t>
  </si>
  <si>
    <t>Gestión de la información y publicidad</t>
  </si>
  <si>
    <t>Análizar los indicadores relacionados con satisfacción del usuario y  establecer acciones correctivas cuando lo amerite</t>
  </si>
  <si>
    <t>Garantizar el funcionamiento del call center duarante todo el año</t>
  </si>
  <si>
    <t>Funcionamiento del call center todo el año</t>
  </si>
  <si>
    <t>Elaborar carta de trato digno y socializarla con el personal</t>
  </si>
  <si>
    <t>Capacitación realizada
( 1 )</t>
  </si>
  <si>
    <t>Carta de trato digno</t>
  </si>
  <si>
    <t xml:space="preserve">Mecanismos de PQRS socializadas a los usuarios </t>
  </si>
  <si>
    <t>Encuestas realizadas</t>
  </si>
  <si>
    <t>Subcomponente 1
Lineamientos de transparencia activa</t>
  </si>
  <si>
    <t>Subcomponente 2
Lineamientos de transparencia pasiva</t>
  </si>
  <si>
    <t>Subcomponente 3
Elaboración de los instrumentos de gestión d ela información</t>
  </si>
  <si>
    <t>Subcomponente 5
Monitoreo del acceso a la información pública</t>
  </si>
  <si>
    <t>Informe publicado y Cargado</t>
  </si>
  <si>
    <t>Promocionar  en los diferentes medios de comunicación, los servicios que presta la E.S.E. destacando  cuales  son gratuitos</t>
  </si>
  <si>
    <t>Coordinador de calidad- Jefe de Gestiòn del Talento Humano</t>
  </si>
  <si>
    <t>Realizar encuestas de satisfacción del usuario de forma semanal</t>
  </si>
  <si>
    <t xml:space="preserve">Aplicativo satisfacción del usuario actualizado cada mes con sus análisis </t>
  </si>
  <si>
    <t>Diseñar, implementar y publicar un reglamento donde se indique el trámite interno para dar respuesta a las peticiones y el trámite de las quejas. Este documento debe contener el procedimiento que se debe surtir entre las dependencias de la institución para atender de manera efectiva las peticiones</t>
  </si>
  <si>
    <t>Reglamento diseñado y publicado</t>
  </si>
  <si>
    <t>Matriz autodiagnostico dilgenciada</t>
  </si>
  <si>
    <t xml:space="preserve">Avances de publicación de información en pagina web según matriz de autodiagnostico </t>
  </si>
  <si>
    <t>Asesor de Control Interno</t>
  </si>
  <si>
    <t>Asesor de Control Interno - Gestión de la información y publicidad</t>
  </si>
  <si>
    <t>Diseñar e implementar aplicativo para gestionar el plan anticorrupción y de atención al ciudadano</t>
  </si>
  <si>
    <t>Aplicativo diseñado e implementado</t>
  </si>
  <si>
    <t>Coordinador SIAU-Gerencia</t>
  </si>
  <si>
    <t>Gerencia</t>
  </si>
  <si>
    <t xml:space="preserve">Seguimiento trimestral </t>
  </si>
  <si>
    <t>No cumplimiento</t>
  </si>
  <si>
    <t>Racionalización de Trámites</t>
  </si>
  <si>
    <t>Gestión del Riesgo</t>
  </si>
  <si>
    <t>Rendición de Cuentas</t>
  </si>
  <si>
    <t>Atención al Ciudadano</t>
  </si>
  <si>
    <t>Implementación</t>
  </si>
  <si>
    <t>Seguimiento y Evaluación</t>
  </si>
  <si>
    <t xml:space="preserve">Socializar código de integridad al personal de la institución </t>
  </si>
  <si>
    <t>2.1</t>
  </si>
  <si>
    <t>Componente 6: Iniciativas adicionales - Código de Integridad</t>
  </si>
  <si>
    <t>Transparencia y Acceso a la Información</t>
  </si>
  <si>
    <t>Iniciativas Adicioanles-Código de Integridad</t>
  </si>
  <si>
    <t>Cumplimiento global del plan anticorrupción</t>
  </si>
  <si>
    <t>ESTADO</t>
  </si>
  <si>
    <t>RANGO</t>
  </si>
  <si>
    <t>BUENO</t>
  </si>
  <si>
    <t>REGULAR</t>
  </si>
  <si>
    <t>MALO</t>
  </si>
  <si>
    <t>100 - 80</t>
  </si>
  <si>
    <t>RESPONSABLE.</t>
  </si>
  <si>
    <t xml:space="preserve">79.9 - 60 </t>
  </si>
  <si>
    <t>59.9 - 0</t>
  </si>
  <si>
    <t>CUATRIMESTRE</t>
  </si>
  <si>
    <t>RESPONSABLE</t>
  </si>
  <si>
    <t>ANALISIS CUMPLIMIENTO POR COMPONENTE</t>
  </si>
  <si>
    <t>ANALISIS CUMPLIMIENTO GLOBAL</t>
  </si>
  <si>
    <t>Componente 3: Estrategias Rendición de Cuentas</t>
  </si>
  <si>
    <t>Componente 4: Estrategias Atención al ciudadano</t>
  </si>
  <si>
    <t>Componente 2: Estrategias Racionalización de Trámites</t>
  </si>
  <si>
    <t>Componente 5: Estrategias Transparencia y Acceso a la Información</t>
  </si>
  <si>
    <t xml:space="preserve">E.S.E HOSPITAL SAGRADO CORAZÓN DE JESÚS
Plan Anticorrupción y de Atencion al Ciudadano </t>
  </si>
  <si>
    <t>E.S.E HOSPITAL SAGRADO CORAZÓN DE JESÚS
Indicadores Componentes Plan Anticorrupción</t>
  </si>
  <si>
    <t>E.S.E HOSPITAL SAGRADO CORAZÓN DE JESÚS
Indicador Global Plan Anticorrupción</t>
  </si>
  <si>
    <t>Realizar la publicación del Mapa de Riesgos de Corrupción actualizado en la Página Web de la E.S.E HSCJ</t>
  </si>
  <si>
    <t>Realizar evaluación del conocimiento de los valores establecidos en el código de integridad</t>
  </si>
  <si>
    <t>Administrativa</t>
  </si>
  <si>
    <t>Mejora u optimización del proceso o procedimiento asociado al trámite</t>
  </si>
  <si>
    <t>Socialización en el 80% de la institución</t>
  </si>
  <si>
    <t>Se evidencia un avance del componente gestión del riesgo en un 67%, esto muestra que la ESE ha venido trabajando en el cumplimiento del plan anticorrupción.
El componente racionalización de trámites avanza en un cumplimiento del 40%, se racionalizó el trámite historia clínica en el 100%, los trámites de exámenes de laboratorio clínico y rayos x poseen plan de trabajo.
El componente de rendición de cuentas avanza en un cumplimiento del 51%, la organización seguirá trabajando en el proceso para alcanzar buenos resultados.
El componente de atención al ciudadano lleva un avance del 19%, se seguirá trabajando en la implementación del resto de acciones.
El componente transparencia y acceso a la información lleva un avance del 42%, faltan por implementar acciones que se seguirán implementando.
El componente iniciativas adicionales empezará a implementar acciones en el mes de Junio</t>
  </si>
  <si>
    <t>El cumplimiento global está en un 36%, esto muestra un excelente avance en la implementación del plan anticorrupción.</t>
  </si>
  <si>
    <t>Realizar capacitación de rendición de cuentas a los funcionarios de la entidad</t>
  </si>
  <si>
    <t>Se evidencia un avance del componente gestión del riesgo en un 75%, esto muestra que la ESE ha venido trabajando en el cumplimiento del plan anticorrupción.
El componente racionalización de trámites avanza en un cumplimiento del 50%, se racionalizó el trámite historia clínica en el 100%, los trámites de exámenes de laboratorio clínico y rayos x poseen plan de trabajo y se avanzó en otras activdades.
El componente de rendición de cuentas avanza en un cumplimiento del 75%, la organización seguirá trabajando en el proceso para alcanzar buenos resultados.
El componente de atención al ciudadano lleva un avance del 45%, se seguirá trabajando en la implementación del resto de acciones.
El componente transparencia y acceso a la información lleva un avance del 57%, faltan por implementar acciones que se seguirán implementando.
El componente iniciativas adicionales empezará a implementar acciones en el mes de Noviembre</t>
  </si>
  <si>
    <t>El cumplimiento global está en un 50,3%, esto muestra un excelente avance en la implementación del plan anticorrupción.</t>
  </si>
  <si>
    <t>El cumplimiento global fue del  91%, esto muestra un excelente resultado en la implementación del plan anticorrupción.</t>
  </si>
  <si>
    <t>Capacitar al personal de la institcuión en humanización de los servicios</t>
  </si>
  <si>
    <t>Aplicar matriz autodiagnostico Ley 1712 de la Procuraduría General de la Nación</t>
  </si>
  <si>
    <t>Avanzar en la publicación de la información que exige la Ley 1712 de transparencia y acceso a la información pública</t>
  </si>
  <si>
    <t>70% o mas con calificación &gt;= a 3</t>
  </si>
  <si>
    <t>Juridica</t>
  </si>
  <si>
    <t>JHANINA DIAZ</t>
  </si>
  <si>
    <t>Se evidencia un avance del componente gestión del riesgo en un 100%, esto muestra que la ESE ha venido trabajando en el cumplimiento del plan anticorrupción.
El componente racionalización de trámites avanza en un cumplimiento del 100%, se racionalizó el trámite historia clínica en el 100%, los trámites de exámenes de laboratorio clínico y rayos x  se implementaron en el 100%. El componente de rendición de cuentas avanzó en un cumplimiento del 94%..
El componente de atención al ciudadano lalcanzó un avance del 77%. El componente transparencia y acceso a la información alcanzó un avance del 75%.
El componente iniciativas adicionales se implementó en el 100%</t>
  </si>
  <si>
    <t xml:space="preserve">Subcomponente 3 
Incentivos para motivar la cultura de rendición de cuentas  </t>
  </si>
  <si>
    <t>Presentar informes de PQRSF en cada reunión del comité de gestión y desempeño</t>
  </si>
  <si>
    <t>Socializar en los diferentes puntos de atención de la Entidad los mecanismos que tienen los usuarios para manifestar PQRSF</t>
  </si>
  <si>
    <t>Generar vinculo de PQRSF en la pagina web de la institución</t>
  </si>
  <si>
    <t>Vinculo en pagina web de PQRSF</t>
  </si>
  <si>
    <t>Revisar, actualizar y mejorar estructura aplicativo PQRSF</t>
  </si>
  <si>
    <t>Actualización aplicativo PQRSF</t>
  </si>
  <si>
    <t>Control interno - planeación - Gerencia</t>
  </si>
  <si>
    <t>Publicar en la página web el informe de resultados</t>
  </si>
  <si>
    <t>Cargar a la pagina de SUPERSALUD el reporte de la fecha de la audiencia participativa de rendicion de cuentas</t>
  </si>
  <si>
    <t>Reporte cargado</t>
  </si>
  <si>
    <t>Sistemas</t>
  </si>
  <si>
    <t>Actas e Invitaciones</t>
  </si>
  <si>
    <t>AÑO</t>
  </si>
  <si>
    <t>Prueba Cuatrimestre 1</t>
  </si>
  <si>
    <t>Prueba Cuatrimestre 2</t>
  </si>
  <si>
    <t>PERIODO</t>
  </si>
  <si>
    <t>JHANINA DIAZ - ZULIM TRUJILLO</t>
  </si>
  <si>
    <t>Al evaluar la implementación de las acciones propuestas para la vigencia 2021 en el PAAC, nos arroja un indicador de cumplimiento del 96%, ya que se evidencia un avance del componente gestión del riesgo en un 100%, esto muestra que la ESE ha venido trabajando en la gestión de riesgos a través del mapa de riesgos integral, en el cual se contemplan los riesgos de corrupción, de gestión y  digitales, como riesgos transversales a todas las gestiones y se realiza seguimiento cuatrimestral en un aplicativo para el mapa de riesgos, a cargo de control interno.
El componente racionalización de trámites avanza en un cumplimiento del 100%, se racionalizó el trámite historia clínica en el 100%, los trámites de exámenes de laboratorio clínico y rayos x  se implementaron en el 100%. El componente de rendición de cuentas avanzó en un cumplimiento del 100%, con implementación de la estrategia y la publicacion oportuna del reporte de fecha de la audiencia participativa y el informe en la pagina web institucional.
El componente de atención al ciudadano alcanzó un avance del 92%, ya que hace falta implementar el chat en linea para la atención al ciudadano. El componente transparencia y acceso a la información alcanzó un avance del 83%, quedando pendiente la implementación del enlace para las PQRSF en la pagina web.
El componente iniciativas adicionales se implementó en el 100%, con acta de socialización del código de integridad dentro de los plazos establecidos.</t>
  </si>
  <si>
    <t>Comunicaciones Internas
(1)
Politica de riesgos diseñada
(1)</t>
  </si>
  <si>
    <t>Dispensación de medicamentos y dispositivos medicos</t>
  </si>
  <si>
    <t>la dispensación de medicamentos de los pacinetes se demora un dia habil y requiere que el usuario haga varias filas</t>
  </si>
  <si>
    <t>Mejorar la gestion de las ordenes medicas para disminuir el tiempo de dispensación de medicamentos.</t>
  </si>
  <si>
    <t>Menor tiempo de espera</t>
  </si>
  <si>
    <t>Facturación</t>
  </si>
  <si>
    <t>Gestión de la información y publidad
Gerencia y juridica</t>
  </si>
  <si>
    <t>Relizar seguimiento  al número de derechos de petición recibidos y peticiones respondidas</t>
  </si>
  <si>
    <t>Control Interno</t>
  </si>
  <si>
    <t>E.S.E HOSPITAL SAGRADO CORAZÓN DE JESÚS
Aplicativo Seguimiento a las Actividades 
 Plan Anticorrupción y Atención al Ciudadano
Gestión - 2023.</t>
  </si>
  <si>
    <t>31/12/2023.</t>
  </si>
  <si>
    <t>30/05/2023.</t>
  </si>
  <si>
    <t>15/07/2023.</t>
  </si>
  <si>
    <t>10/07/2023.</t>
  </si>
  <si>
    <t>30/07/2023.</t>
  </si>
  <si>
    <t>30/09/2023.</t>
  </si>
  <si>
    <t>Planeación( Gerencia)</t>
  </si>
  <si>
    <t>TRIM 1</t>
  </si>
  <si>
    <t>TRIM 2</t>
  </si>
  <si>
    <t>TRIM 3</t>
  </si>
  <si>
    <t>TRIM 4</t>
  </si>
  <si>
    <t>CUMPLIMIENTO TRIMESTRAL</t>
  </si>
  <si>
    <t>FALTA EL ANALISIS COMPONENTE</t>
  </si>
  <si>
    <t>FALTA ANALISIS GLOBAL</t>
  </si>
  <si>
    <t>01/02/2023.</t>
  </si>
  <si>
    <t>XXXXXXXXXXXXXXXXXXXXXXXXXXXXXXXXX</t>
  </si>
  <si>
    <t>Observacion</t>
  </si>
  <si>
    <t>TJHFGFDFDDDDDDDDDDDDDDDDDDDDDDDDDDDDDDDDDDDDDDDDDDD</t>
  </si>
  <si>
    <t>Al evaluar la implementación de las acciones propuestas para la vigencia 2023 en el PAAC de la ESE HSCJ, nos arroja un indicador de cumplimiento del 99%, ya que se evidencia un cumplimiento del 100% en las acciones planeadas para los componentes de gestión del riesgo, racionalización de trámites, rendición de cuentas, transparencia y acceso a la información y las iniciativas adicionales correspondientes a las acciones adelantadas para el código de integridad y buen gobierno;el 1% de incumplimiento, corresponde a la implementación del chat en línea en la página web institucional que no se logró implementar en la presente vigencia. el 99% logrado en 2023, demuestra que la ESE ha realizado la gestión de riesgos a través del mapa de riesgos integral, en el cual se contemplan los riesgos de corrupción, de gestión y  digitales, como riesgos transversales a todas las gestiones y se realiza seguimiento cuatrimestral en un aplicativo para el mapa de riesgos, a cargo de control interno;  la supresión de dos de las filas que realizaban los usuarios de la ESE HSCJ para conseguir la dispensación de medicamentos prescritos en la consulta médica; realizó la publicacion oportuna del reporte de fecha de la audiencia participativa de rendición de cuentas y el informe en la pagina web institucional; El componente transparencia y acceso a la información alcanzó un avance del 100%, ya que se subsanaron las acciones pendientes de la anterior vigencia, con la implementación del enlace para las PQRSF en la pagina web y, como iniciativa adicional, se evidenció el acta de socialización del código de integridad dentro de los plazos establecidos.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</si>
</sst>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b/>
      <sz val="12"/>
      <color theme="1"/>
      <name val="Calibri Light"/>
      <family val="2"/>
      <scheme val="major"/>
    </font>
    <font>
      <sz val="10"/>
      <color theme="1"/>
      <name val="Calibri Light"/>
      <family val="2"/>
      <scheme val="major"/>
    </font>
    <font>
      <b/>
      <sz val="11"/>
      <name val="Calibri Light"/>
      <family val="2"/>
      <scheme val="major"/>
    </font>
    <font>
      <b/>
      <sz val="10"/>
      <color theme="0"/>
      <name val="Calibri Light"/>
      <family val="2"/>
      <scheme val="major"/>
    </font>
    <font>
      <sz val="10"/>
      <name val="Arial"/>
      <family val="2"/>
    </font>
    <font>
      <sz val="10"/>
      <color indexed="8"/>
      <name val="SansSerif"/>
    </font>
    <font>
      <b/>
      <sz val="10"/>
      <color theme="0"/>
      <name val="SansSerif"/>
    </font>
    <font>
      <b/>
      <sz val="12"/>
      <color theme="0"/>
      <name val="Calibri Light"/>
      <family val="2"/>
      <scheme val="major"/>
    </font>
    <font>
      <sz val="10"/>
      <color theme="0"/>
      <name val="Arial"/>
      <family val="2"/>
    </font>
    <font>
      <b/>
      <sz val="12"/>
      <name val="Arial"/>
      <family val="2"/>
    </font>
    <font>
      <b/>
      <sz val="12"/>
      <name val="Calibri"/>
      <family val="2"/>
      <scheme val="minor"/>
    </font>
    <font>
      <sz val="12"/>
      <color theme="1"/>
      <name val="Arial"/>
      <family val="2"/>
    </font>
    <font>
      <b/>
      <sz val="11"/>
      <name val="Arial"/>
      <family val="2"/>
    </font>
    <font>
      <sz val="11"/>
      <color theme="1"/>
      <name val="Arial"/>
      <family val="2"/>
    </font>
    <font>
      <sz val="11"/>
      <color theme="0"/>
      <name val="Calibri"/>
      <family val="2"/>
      <scheme val="minor"/>
    </font>
    <font>
      <b/>
      <sz val="12"/>
      <color theme="0"/>
      <name val="Calibri"/>
      <family val="2"/>
      <scheme val="minor"/>
    </font>
    <font>
      <b/>
      <sz val="12"/>
      <color theme="1"/>
      <name val="Calibri"/>
      <family val="2"/>
      <scheme val="minor"/>
    </font>
    <font>
      <sz val="14"/>
      <color theme="1"/>
      <name val="Calibri Light"/>
      <family val="2"/>
      <scheme val="major"/>
    </font>
    <font>
      <sz val="12"/>
      <color theme="1"/>
      <name val="Calibri Light"/>
      <family val="2"/>
      <scheme val="major"/>
    </font>
    <font>
      <sz val="12"/>
      <color theme="1"/>
      <name val="Calibri"/>
      <family val="2"/>
      <scheme val="minor"/>
    </font>
    <font>
      <sz val="14"/>
      <color theme="1"/>
      <name val="Calibri"/>
      <family val="2"/>
      <scheme val="minor"/>
    </font>
    <font>
      <sz val="12"/>
      <name val="Calibri Light"/>
      <family val="2"/>
      <scheme val="major"/>
    </font>
    <font>
      <sz val="11"/>
      <color theme="1"/>
      <name val="Calibri"/>
      <family val="2"/>
      <scheme val="minor"/>
    </font>
    <font>
      <b/>
      <sz val="11"/>
      <color theme="1"/>
      <name val="Calibri"/>
      <family val="2"/>
      <scheme val="minor"/>
    </font>
    <font>
      <b/>
      <sz val="10"/>
      <color theme="0"/>
      <name val="SansSerif"/>
      <charset val="2"/>
    </font>
    <font>
      <sz val="12"/>
      <name val="Arial"/>
      <family val="2"/>
    </font>
  </fonts>
  <fills count="1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rgb="FFFF0000"/>
        <bgColor indexed="64"/>
      </patternFill>
    </fill>
    <fill>
      <patternFill patternType="solid">
        <fgColor rgb="FFC00000"/>
        <bgColor indexed="64"/>
      </patternFill>
    </fill>
    <fill>
      <patternFill patternType="solid">
        <fgColor rgb="FF7030A0"/>
        <bgColor indexed="64"/>
      </patternFill>
    </fill>
    <fill>
      <patternFill patternType="solid">
        <fgColor theme="2" tint="-0.499984740745262"/>
        <bgColor indexed="64"/>
      </patternFill>
    </fill>
    <fill>
      <patternFill patternType="solid">
        <fgColor rgb="FF92D050"/>
        <bgColor indexed="64"/>
      </patternFill>
    </fill>
    <fill>
      <patternFill patternType="solid">
        <fgColor rgb="FFFFFF00"/>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0" tint="-0.249977111117893"/>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medium">
        <color indexed="8"/>
      </left>
      <right style="medium">
        <color indexed="8"/>
      </right>
      <top/>
      <bottom style="medium">
        <color indexed="8"/>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8"/>
      </right>
      <top style="medium">
        <color indexed="8"/>
      </top>
      <bottom style="medium">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8"/>
      </left>
      <right/>
      <top/>
      <bottom style="medium">
        <color indexed="8"/>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5" fillId="0" borderId="0"/>
    <xf numFmtId="9" fontId="23" fillId="0" borderId="0" applyFont="0" applyFill="0" applyBorder="0" applyAlignment="0" applyProtection="0"/>
  </cellStyleXfs>
  <cellXfs count="142">
    <xf numFmtId="0" fontId="0" fillId="0" borderId="0" xfId="0"/>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5" fillId="0" borderId="0" xfId="1"/>
    <xf numFmtId="0" fontId="5" fillId="2" borderId="0" xfId="1" applyFill="1"/>
    <xf numFmtId="0" fontId="9" fillId="2" borderId="0" xfId="1" applyFont="1" applyFill="1"/>
    <xf numFmtId="0" fontId="0" fillId="2" borderId="0" xfId="0" applyFill="1"/>
    <xf numFmtId="0" fontId="18" fillId="0" borderId="2" xfId="0" applyFont="1" applyBorder="1" applyAlignment="1">
      <alignment horizontal="center" vertical="center" wrapText="1"/>
    </xf>
    <xf numFmtId="14" fontId="18"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14" fontId="19" fillId="0" borderId="2" xfId="0" applyNumberFormat="1" applyFont="1" applyBorder="1" applyAlignment="1">
      <alignment horizontal="center" vertical="center" wrapText="1"/>
    </xf>
    <xf numFmtId="0" fontId="6" fillId="3" borderId="3" xfId="0" applyFont="1" applyFill="1" applyBorder="1" applyAlignment="1">
      <alignment horizontal="center" vertical="center" wrapText="1"/>
    </xf>
    <xf numFmtId="0" fontId="7" fillId="9" borderId="4" xfId="1" applyFont="1" applyFill="1" applyBorder="1" applyAlignment="1">
      <alignment horizontal="center" vertical="center" wrapText="1"/>
    </xf>
    <xf numFmtId="0" fontId="7" fillId="9" borderId="5" xfId="1" applyFont="1" applyFill="1" applyBorder="1" applyAlignment="1">
      <alignment horizontal="center" vertical="center" wrapText="1"/>
    </xf>
    <xf numFmtId="0" fontId="4" fillId="9" borderId="1" xfId="0" applyFont="1" applyFill="1" applyBorder="1" applyAlignment="1">
      <alignment horizontal="center" vertical="center" wrapText="1"/>
    </xf>
    <xf numFmtId="0" fontId="20" fillId="0" borderId="2" xfId="0" applyFont="1" applyBorder="1" applyAlignment="1">
      <alignment horizontal="center" vertical="center"/>
    </xf>
    <xf numFmtId="0" fontId="0" fillId="0" borderId="2" xfId="0" applyBorder="1" applyAlignment="1">
      <alignment horizontal="center" vertical="center"/>
    </xf>
    <xf numFmtId="0" fontId="21" fillId="0" borderId="2" xfId="0" applyFont="1" applyBorder="1" applyAlignment="1">
      <alignment horizontal="center" vertical="center"/>
    </xf>
    <xf numFmtId="9" fontId="0" fillId="0" borderId="2" xfId="0" applyNumberFormat="1" applyBorder="1" applyAlignment="1">
      <alignment horizontal="center" vertical="center"/>
    </xf>
    <xf numFmtId="0" fontId="7" fillId="9" borderId="3" xfId="1" applyFont="1" applyFill="1" applyBorder="1" applyAlignment="1">
      <alignment horizontal="center" vertical="center" wrapText="1"/>
    </xf>
    <xf numFmtId="0" fontId="0" fillId="0" borderId="0" xfId="0" applyAlignment="1">
      <alignment horizontal="center" vertical="center"/>
    </xf>
    <xf numFmtId="0" fontId="15" fillId="0" borderId="0" xfId="0" applyFont="1"/>
    <xf numFmtId="0" fontId="0" fillId="2" borderId="2" xfId="0" applyFill="1" applyBorder="1" applyAlignment="1">
      <alignment horizontal="center" vertical="center"/>
    </xf>
    <xf numFmtId="0" fontId="0" fillId="2" borderId="2" xfId="0" applyFill="1" applyBorder="1" applyAlignment="1">
      <alignment horizontal="center"/>
    </xf>
    <xf numFmtId="0" fontId="21" fillId="2" borderId="2" xfId="0" applyFont="1" applyFill="1" applyBorder="1" applyAlignment="1">
      <alignment horizontal="center" vertical="center"/>
    </xf>
    <xf numFmtId="0" fontId="7" fillId="9" borderId="12" xfId="1" applyFont="1" applyFill="1" applyBorder="1" applyAlignment="1">
      <alignment horizontal="center" vertical="center" wrapText="1"/>
    </xf>
    <xf numFmtId="0" fontId="6" fillId="3" borderId="12"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2" fillId="0" borderId="11" xfId="0" applyFont="1" applyBorder="1" applyAlignment="1">
      <alignment horizontal="center" vertical="center" wrapText="1"/>
    </xf>
    <xf numFmtId="14" fontId="2" fillId="0" borderId="11" xfId="0" applyNumberFormat="1" applyFont="1" applyBorder="1" applyAlignment="1">
      <alignment horizontal="center" vertical="center" wrapText="1"/>
    </xf>
    <xf numFmtId="0" fontId="0" fillId="0" borderId="11" xfId="0" applyBorder="1" applyAlignment="1">
      <alignment horizontal="center" vertical="center"/>
    </xf>
    <xf numFmtId="0" fontId="19" fillId="0" borderId="11" xfId="0" applyFont="1" applyBorder="1" applyAlignment="1">
      <alignment horizontal="center" vertical="center" wrapText="1"/>
    </xf>
    <xf numFmtId="14" fontId="19" fillId="0" borderId="11" xfId="0" applyNumberFormat="1" applyFont="1" applyBorder="1" applyAlignment="1">
      <alignment horizontal="center" vertical="center" wrapText="1"/>
    </xf>
    <xf numFmtId="14" fontId="22" fillId="0" borderId="11" xfId="0" applyNumberFormat="1" applyFont="1" applyBorder="1" applyAlignment="1">
      <alignment horizontal="center" vertical="center" wrapText="1"/>
    </xf>
    <xf numFmtId="0" fontId="20" fillId="0" borderId="11" xfId="0" applyFont="1" applyBorder="1" applyAlignment="1">
      <alignment horizontal="center" vertical="center"/>
    </xf>
    <xf numFmtId="0" fontId="8" fillId="9" borderId="9" xfId="0" applyFont="1" applyFill="1" applyBorder="1" applyAlignment="1">
      <alignment horizontal="center" vertical="center" wrapText="1"/>
    </xf>
    <xf numFmtId="0" fontId="8" fillId="9" borderId="19" xfId="0" applyFont="1" applyFill="1" applyBorder="1" applyAlignment="1">
      <alignment horizontal="center" vertical="center" wrapText="1"/>
    </xf>
    <xf numFmtId="0" fontId="18" fillId="0" borderId="11" xfId="0" applyFont="1" applyBorder="1" applyAlignment="1">
      <alignment horizontal="center" vertical="center" wrapText="1"/>
    </xf>
    <xf numFmtId="14" fontId="18" fillId="0" borderId="11" xfId="0" applyNumberFormat="1" applyFont="1" applyBorder="1" applyAlignment="1">
      <alignment horizontal="center" vertical="center" wrapText="1"/>
    </xf>
    <xf numFmtId="0" fontId="21" fillId="0" borderId="11" xfId="0" applyFont="1" applyBorder="1" applyAlignment="1">
      <alignment horizontal="center" vertical="center"/>
    </xf>
    <xf numFmtId="0" fontId="24" fillId="0" borderId="0" xfId="0" applyFont="1" applyAlignment="1">
      <alignment horizontal="center" vertical="center"/>
    </xf>
    <xf numFmtId="0" fontId="24" fillId="0" borderId="0" xfId="0" applyFont="1" applyAlignment="1">
      <alignment horizontal="center" vertical="center" wrapText="1"/>
    </xf>
    <xf numFmtId="14" fontId="6" fillId="3" borderId="3" xfId="0" applyNumberFormat="1" applyFont="1" applyFill="1" applyBorder="1" applyAlignment="1">
      <alignment horizontal="center" vertical="center" wrapText="1"/>
    </xf>
    <xf numFmtId="1" fontId="2" fillId="0" borderId="2" xfId="0" applyNumberFormat="1" applyFont="1" applyBorder="1" applyAlignment="1">
      <alignment horizontal="center" vertical="center" wrapText="1"/>
    </xf>
    <xf numFmtId="1" fontId="0" fillId="0" borderId="2" xfId="0" applyNumberFormat="1" applyBorder="1" applyAlignment="1">
      <alignment horizontal="center" vertical="center"/>
    </xf>
    <xf numFmtId="1" fontId="0" fillId="0" borderId="6" xfId="2" applyNumberFormat="1" applyFont="1" applyBorder="1" applyAlignment="1">
      <alignment horizontal="center" vertical="center"/>
    </xf>
    <xf numFmtId="1" fontId="0" fillId="16" borderId="6" xfId="2" applyNumberFormat="1" applyFont="1" applyFill="1" applyBorder="1" applyAlignment="1">
      <alignment horizontal="center" vertical="center"/>
    </xf>
    <xf numFmtId="1" fontId="20" fillId="0" borderId="6" xfId="2" applyNumberFormat="1" applyFont="1" applyBorder="1" applyAlignment="1">
      <alignment horizontal="center" vertical="center"/>
    </xf>
    <xf numFmtId="1" fontId="20" fillId="16" borderId="6" xfId="2" applyNumberFormat="1" applyFont="1" applyFill="1" applyBorder="1" applyAlignment="1">
      <alignment horizontal="center" vertical="center"/>
    </xf>
    <xf numFmtId="1" fontId="18" fillId="0" borderId="2" xfId="0" applyNumberFormat="1" applyFont="1" applyBorder="1" applyAlignment="1">
      <alignment horizontal="center" vertical="center" wrapText="1"/>
    </xf>
    <xf numFmtId="0" fontId="7" fillId="9" borderId="23" xfId="1" applyFont="1" applyFill="1" applyBorder="1" applyAlignment="1">
      <alignment horizontal="center" vertical="center" wrapText="1"/>
    </xf>
    <xf numFmtId="0" fontId="6" fillId="3" borderId="4" xfId="0" applyFont="1" applyFill="1" applyBorder="1" applyAlignment="1">
      <alignment horizontal="center" vertical="center" wrapText="1"/>
    </xf>
    <xf numFmtId="0" fontId="25" fillId="9" borderId="20" xfId="1" applyFont="1" applyFill="1" applyBorder="1" applyAlignment="1">
      <alignment horizontal="center" vertical="center" wrapText="1"/>
    </xf>
    <xf numFmtId="0" fontId="25" fillId="9" borderId="24" xfId="1" applyFont="1" applyFill="1" applyBorder="1" applyAlignment="1">
      <alignment horizontal="center" vertical="center" wrapText="1"/>
    </xf>
    <xf numFmtId="0" fontId="8" fillId="9" borderId="25"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left" vertical="top" wrapText="1"/>
    </xf>
    <xf numFmtId="1" fontId="0" fillId="0" borderId="0" xfId="0" applyNumberFormat="1"/>
    <xf numFmtId="9" fontId="0" fillId="0" borderId="2" xfId="2" applyFont="1" applyBorder="1" applyAlignment="1">
      <alignment horizontal="center" vertical="center"/>
    </xf>
    <xf numFmtId="1" fontId="0" fillId="0" borderId="0" xfId="0" applyNumberFormat="1" applyAlignment="1">
      <alignment horizontal="center" vertical="center"/>
    </xf>
    <xf numFmtId="1" fontId="0" fillId="0" borderId="0" xfId="2" applyNumberFormat="1" applyFont="1" applyAlignment="1">
      <alignment horizontal="center" vertical="center"/>
    </xf>
    <xf numFmtId="0" fontId="0" fillId="0" borderId="2" xfId="0" applyBorder="1" applyAlignment="1">
      <alignment horizontal="left" vertical="center" wrapText="1"/>
    </xf>
    <xf numFmtId="0" fontId="0" fillId="0" borderId="2" xfId="0" applyBorder="1"/>
    <xf numFmtId="0" fontId="0" fillId="0" borderId="2" xfId="0" applyBorder="1" applyAlignment="1">
      <alignment horizontal="left" wrapText="1"/>
    </xf>
    <xf numFmtId="0" fontId="17" fillId="0" borderId="2" xfId="0" applyFont="1" applyBorder="1" applyAlignment="1">
      <alignment horizontal="center" vertical="center" wrapText="1"/>
    </xf>
    <xf numFmtId="0" fontId="0" fillId="12" borderId="2" xfId="0" applyFill="1" applyBorder="1" applyAlignment="1">
      <alignment horizontal="center" vertical="center" wrapText="1"/>
    </xf>
    <xf numFmtId="0" fontId="0" fillId="13" borderId="2" xfId="0" applyFill="1" applyBorder="1" applyAlignment="1">
      <alignment horizontal="center" vertical="center" wrapText="1"/>
    </xf>
    <xf numFmtId="0" fontId="0" fillId="8" borderId="2" xfId="0" applyFill="1" applyBorder="1" applyAlignment="1">
      <alignment horizontal="center" vertical="center" wrapText="1"/>
    </xf>
    <xf numFmtId="0" fontId="14" fillId="0" borderId="0" xfId="0" applyFont="1" applyAlignment="1">
      <alignment wrapText="1"/>
    </xf>
    <xf numFmtId="0" fontId="0" fillId="15" borderId="0" xfId="0" applyFill="1" applyAlignment="1">
      <alignment wrapText="1"/>
    </xf>
    <xf numFmtId="1" fontId="0" fillId="16" borderId="0" xfId="2" applyNumberFormat="1" applyFont="1" applyFill="1" applyBorder="1" applyAlignment="1">
      <alignment horizontal="center" vertical="center"/>
    </xf>
    <xf numFmtId="0" fontId="0" fillId="0" borderId="2" xfId="0" applyBorder="1" applyAlignment="1">
      <alignment wrapText="1"/>
    </xf>
    <xf numFmtId="0" fontId="24" fillId="0" borderId="0" xfId="0" applyFont="1"/>
    <xf numFmtId="0" fontId="1" fillId="2" borderId="28" xfId="0" applyFont="1" applyFill="1" applyBorder="1" applyAlignment="1">
      <alignment horizontal="center" vertical="center" wrapText="1"/>
    </xf>
    <xf numFmtId="9" fontId="26" fillId="0" borderId="29" xfId="2" applyFont="1" applyBorder="1"/>
    <xf numFmtId="9" fontId="26" fillId="0" borderId="30" xfId="2" applyFont="1" applyBorder="1"/>
    <xf numFmtId="9" fontId="26" fillId="0" borderId="25" xfId="2" applyFont="1" applyBorder="1"/>
    <xf numFmtId="0" fontId="13" fillId="2" borderId="0" xfId="0" applyFont="1" applyFill="1" applyAlignment="1">
      <alignment horizontal="center" vertical="center" wrapText="1"/>
    </xf>
    <xf numFmtId="0" fontId="14" fillId="2" borderId="0" xfId="0" applyFont="1" applyFill="1" applyAlignment="1">
      <alignment wrapText="1"/>
    </xf>
    <xf numFmtId="0" fontId="0" fillId="0" borderId="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 fillId="9" borderId="9"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4" fillId="0" borderId="8" xfId="0" applyFont="1" applyBorder="1" applyAlignment="1">
      <alignment wrapText="1"/>
    </xf>
    <xf numFmtId="0" fontId="3" fillId="15" borderId="9" xfId="0" applyFont="1" applyFill="1" applyBorder="1" applyAlignment="1">
      <alignment horizontal="center" vertical="center" wrapText="1"/>
    </xf>
    <xf numFmtId="0" fontId="3" fillId="15" borderId="2" xfId="0" applyFont="1" applyFill="1" applyBorder="1" applyAlignment="1">
      <alignment horizontal="center" vertical="center" wrapText="1"/>
    </xf>
    <xf numFmtId="0" fontId="0" fillId="15" borderId="2" xfId="0" applyFill="1" applyBorder="1" applyAlignment="1">
      <alignment wrapText="1"/>
    </xf>
    <xf numFmtId="0" fontId="0" fillId="0" borderId="6" xfId="0" applyBorder="1" applyAlignment="1">
      <alignment horizontal="center"/>
    </xf>
    <xf numFmtId="0" fontId="7" fillId="9" borderId="12" xfId="1" applyFont="1" applyFill="1" applyBorder="1" applyAlignment="1">
      <alignment horizontal="center" vertical="center" wrapText="1"/>
    </xf>
    <xf numFmtId="0" fontId="7" fillId="9" borderId="3"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1" fillId="0" borderId="8" xfId="0" applyFont="1" applyBorder="1" applyAlignment="1">
      <alignment horizontal="center" vertical="center" wrapText="1"/>
    </xf>
    <xf numFmtId="0" fontId="10" fillId="15" borderId="9" xfId="1" applyFont="1" applyFill="1" applyBorder="1" applyAlignment="1">
      <alignment horizontal="center" vertical="center" wrapText="1"/>
    </xf>
    <xf numFmtId="0" fontId="11" fillId="15" borderId="2" xfId="0" applyFont="1" applyFill="1" applyBorder="1" applyAlignment="1">
      <alignment horizontal="center" vertical="center" wrapText="1"/>
    </xf>
    <xf numFmtId="0" fontId="7" fillId="9" borderId="2" xfId="1" applyFont="1" applyFill="1" applyBorder="1" applyAlignment="1">
      <alignment horizontal="center" vertical="center" wrapText="1"/>
    </xf>
    <xf numFmtId="0" fontId="7" fillId="9" borderId="1" xfId="1" applyFont="1" applyFill="1" applyBorder="1" applyAlignment="1">
      <alignment horizontal="center" vertical="center" wrapText="1"/>
    </xf>
    <xf numFmtId="0" fontId="0" fillId="9" borderId="1" xfId="0" applyFill="1" applyBorder="1" applyAlignment="1">
      <alignment wrapText="1"/>
    </xf>
    <xf numFmtId="0" fontId="20" fillId="0" borderId="21" xfId="0" applyFont="1" applyBorder="1" applyAlignment="1">
      <alignment horizontal="center"/>
    </xf>
    <xf numFmtId="0" fontId="20" fillId="0" borderId="22" xfId="0" applyFont="1" applyBorder="1" applyAlignment="1">
      <alignment horizont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2" fillId="0" borderId="8" xfId="0" applyFont="1" applyBorder="1" applyAlignment="1">
      <alignment wrapText="1"/>
    </xf>
    <xf numFmtId="0" fontId="8" fillId="9" borderId="9"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20" fillId="9" borderId="14"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17" xfId="0" applyFont="1" applyFill="1" applyBorder="1" applyAlignment="1">
      <alignment horizontal="center" vertical="center" wrapText="1"/>
    </xf>
    <xf numFmtId="0" fontId="20" fillId="9" borderId="18" xfId="0" applyFont="1" applyFill="1" applyBorder="1" applyAlignment="1">
      <alignment wrapText="1"/>
    </xf>
    <xf numFmtId="0" fontId="20" fillId="0" borderId="6" xfId="0" applyFont="1" applyBorder="1" applyAlignment="1">
      <alignment horizontal="center" vertical="center"/>
    </xf>
    <xf numFmtId="0" fontId="8" fillId="9" borderId="1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2" fillId="0" borderId="2" xfId="0" applyFont="1" applyBorder="1" applyAlignment="1">
      <alignment wrapText="1"/>
    </xf>
    <xf numFmtId="0" fontId="0" fillId="2" borderId="2" xfId="0" applyFill="1" applyBorder="1" applyAlignment="1">
      <alignment horizontal="left" wrapText="1"/>
    </xf>
    <xf numFmtId="0" fontId="0" fillId="0" borderId="2" xfId="0" applyBorder="1" applyAlignment="1">
      <alignment horizontal="left" wrapText="1"/>
    </xf>
    <xf numFmtId="0" fontId="14" fillId="2" borderId="2" xfId="0" applyFont="1" applyFill="1" applyBorder="1" applyAlignment="1">
      <alignment horizontal="center" vertical="center" wrapText="1"/>
    </xf>
    <xf numFmtId="0" fontId="0" fillId="0" borderId="2" xfId="0" applyBorder="1" applyAlignment="1">
      <alignment horizontal="center" vertical="center" wrapText="1"/>
    </xf>
    <xf numFmtId="0" fontId="16" fillId="14"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0" fillId="12" borderId="2" xfId="0" applyFill="1" applyBorder="1" applyAlignment="1">
      <alignment horizontal="center" vertical="center" wrapText="1"/>
    </xf>
    <xf numFmtId="0" fontId="0" fillId="13" borderId="2" xfId="0" applyFill="1" applyBorder="1" applyAlignment="1">
      <alignment horizontal="center" vertical="center" wrapText="1"/>
    </xf>
    <xf numFmtId="0" fontId="0" fillId="8" borderId="2"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 xfId="0" applyFill="1" applyBorder="1" applyAlignment="1">
      <alignment horizontal="center"/>
    </xf>
    <xf numFmtId="0" fontId="0" fillId="2" borderId="26" xfId="0" applyFill="1" applyBorder="1" applyAlignment="1">
      <alignment horizontal="center"/>
    </xf>
    <xf numFmtId="0" fontId="0" fillId="2" borderId="6" xfId="0" applyFill="1" applyBorder="1" applyAlignment="1">
      <alignment horizontal="center"/>
    </xf>
    <xf numFmtId="0" fontId="16" fillId="7" borderId="2" xfId="0" applyFont="1" applyFill="1" applyBorder="1" applyAlignment="1">
      <alignment horizontal="center" vertical="center" wrapText="1"/>
    </xf>
    <xf numFmtId="0" fontId="0" fillId="11" borderId="2" xfId="0" applyFill="1" applyBorder="1" applyAlignment="1">
      <alignment horizontal="center" vertical="center" wrapText="1"/>
    </xf>
    <xf numFmtId="0" fontId="0" fillId="7" borderId="2" xfId="0" applyFill="1" applyBorder="1" applyAlignment="1">
      <alignment horizontal="center" vertical="center" wrapText="1"/>
    </xf>
    <xf numFmtId="0" fontId="0" fillId="4" borderId="2" xfId="0" applyFill="1" applyBorder="1" applyAlignment="1">
      <alignment horizontal="center" vertical="center" wrapText="1"/>
    </xf>
    <xf numFmtId="0" fontId="0" fillId="5" borderId="2" xfId="0" applyFill="1" applyBorder="1" applyAlignment="1">
      <alignment horizontal="center" vertical="center" wrapText="1"/>
    </xf>
    <xf numFmtId="0" fontId="0" fillId="6" borderId="2" xfId="0" applyFill="1" applyBorder="1" applyAlignment="1">
      <alignment horizontal="center" vertical="center" wrapText="1"/>
    </xf>
    <xf numFmtId="0" fontId="0" fillId="9" borderId="2" xfId="0" applyFill="1" applyBorder="1" applyAlignment="1">
      <alignment horizontal="center" vertical="center" wrapText="1"/>
    </xf>
    <xf numFmtId="0" fontId="0" fillId="10" borderId="2" xfId="0" applyFill="1" applyBorder="1" applyAlignment="1">
      <alignment horizontal="center" vertical="center" wrapText="1"/>
    </xf>
    <xf numFmtId="0" fontId="0" fillId="2" borderId="2" xfId="0" applyFill="1" applyBorder="1" applyAlignment="1">
      <alignment horizontal="center"/>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Componente</a:t>
            </a:r>
            <a:r>
              <a:rPr lang="es-CO" baseline="0"/>
              <a:t> Gestión del Riesgo</a:t>
            </a:r>
            <a:endParaRPr lang="es-CO"/>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6350" cap="flat" cmpd="sng" algn="ctr">
              <a:solidFill>
                <a:schemeClr val="accent1"/>
              </a:solidFill>
              <a:prstDash val="solid"/>
              <a:miter lim="800000"/>
            </a:ln>
            <a:effectLst/>
            <a:sp3d contourW="6350">
              <a:contourClr>
                <a:schemeClr val="accent1"/>
              </a:contourClr>
            </a:sp3d>
          </c:spPr>
          <c:invertIfNegative val="0"/>
          <c:dLbls>
            <c:dLbl>
              <c:idx val="0"/>
              <c:layout>
                <c:manualLayout>
                  <c:x val="9.5208853217348594E-2"/>
                  <c:y val="-5.18297006630733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ADC-471A-BAA2-9DFDB29F4974}"/>
                </c:ext>
              </c:extLst>
            </c:dLbl>
            <c:dLbl>
              <c:idx val="1"/>
              <c:layout>
                <c:manualLayout>
                  <c:x val="0.12418546071828072"/>
                  <c:y val="-0.11661682649191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DC-471A-BAA2-9DFDB29F49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INDICADORES!$B$7:$C$7</c:f>
              <c:strCache>
                <c:ptCount val="2"/>
                <c:pt idx="0">
                  <c:v>Cumplimiento</c:v>
                </c:pt>
                <c:pt idx="1">
                  <c:v>No cumplimiento</c:v>
                </c:pt>
              </c:strCache>
            </c:strRef>
          </c:cat>
          <c:val>
            <c:numRef>
              <c:f>INDICADORES!$B$8:$C$8</c:f>
              <c:numCache>
                <c:formatCode>0%</c:formatCode>
                <c:ptCount val="2"/>
                <c:pt idx="0">
                  <c:v>1</c:v>
                </c:pt>
                <c:pt idx="1">
                  <c:v>0</c:v>
                </c:pt>
              </c:numCache>
            </c:numRef>
          </c:val>
          <c:extLst>
            <c:ext xmlns:c16="http://schemas.microsoft.com/office/drawing/2014/chart" uri="{C3380CC4-5D6E-409C-BE32-E72D297353CC}">
              <c16:uniqueId val="{00000002-FADC-471A-BAA2-9DFDB29F4974}"/>
            </c:ext>
          </c:extLst>
        </c:ser>
        <c:dLbls>
          <c:showLegendKey val="0"/>
          <c:showVal val="1"/>
          <c:showCatName val="0"/>
          <c:showSerName val="0"/>
          <c:showPercent val="0"/>
          <c:showBubbleSize val="0"/>
        </c:dLbls>
        <c:gapWidth val="150"/>
        <c:shape val="box"/>
        <c:axId val="200423104"/>
        <c:axId val="200414400"/>
        <c:axId val="0"/>
      </c:bar3DChart>
      <c:catAx>
        <c:axId val="2004231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0414400"/>
        <c:crosses val="autoZero"/>
        <c:auto val="1"/>
        <c:lblAlgn val="ctr"/>
        <c:lblOffset val="100"/>
        <c:noMultiLvlLbl val="0"/>
      </c:catAx>
      <c:valAx>
        <c:axId val="20041440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0423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Componente Racionalización de Tramite</a:t>
            </a:r>
          </a:p>
        </c:rich>
      </c:tx>
      <c:layout>
        <c:manualLayout>
          <c:xMode val="edge"/>
          <c:yMode val="edge"/>
          <c:x val="0.13396901304722339"/>
          <c:y val="4.5795352982235624E-2"/>
        </c:manualLayout>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2"/>
            </a:solidFill>
            <a:ln w="12700" cap="flat" cmpd="sng" algn="ctr">
              <a:solidFill>
                <a:schemeClr val="accent2">
                  <a:shade val="50000"/>
                </a:schemeClr>
              </a:solidFill>
              <a:prstDash val="solid"/>
              <a:miter lim="800000"/>
            </a:ln>
            <a:effectLst/>
            <a:sp3d contourW="12700">
              <a:contourClr>
                <a:schemeClr val="accent2">
                  <a:shade val="50000"/>
                </a:schemeClr>
              </a:contourClr>
            </a:sp3d>
          </c:spPr>
          <c:invertIfNegative val="0"/>
          <c:dLbls>
            <c:dLbl>
              <c:idx val="0"/>
              <c:layout>
                <c:manualLayout>
                  <c:x val="0"/>
                  <c:y val="-0.1805267665452831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A75-41EB-BD64-1D10AE65A0FA}"/>
                </c:ext>
              </c:extLst>
            </c:dLbl>
            <c:dLbl>
              <c:idx val="1"/>
              <c:layout>
                <c:manualLayout>
                  <c:x val="0.12004594536100485"/>
                  <c:y val="-0.103158152311590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75-41EB-BD64-1D10AE65A0F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INDICADORES!$B$11:$C$11</c:f>
              <c:strCache>
                <c:ptCount val="2"/>
                <c:pt idx="0">
                  <c:v>Cumplimiento</c:v>
                </c:pt>
                <c:pt idx="1">
                  <c:v>No cumplimiento</c:v>
                </c:pt>
              </c:strCache>
            </c:strRef>
          </c:cat>
          <c:val>
            <c:numRef>
              <c:f>INDICADORES!$B$12:$C$12</c:f>
              <c:numCache>
                <c:formatCode>0%</c:formatCode>
                <c:ptCount val="2"/>
                <c:pt idx="0">
                  <c:v>1</c:v>
                </c:pt>
                <c:pt idx="1">
                  <c:v>0</c:v>
                </c:pt>
              </c:numCache>
            </c:numRef>
          </c:val>
          <c:extLst>
            <c:ext xmlns:c16="http://schemas.microsoft.com/office/drawing/2014/chart" uri="{C3380CC4-5D6E-409C-BE32-E72D297353CC}">
              <c16:uniqueId val="{00000002-AA75-41EB-BD64-1D10AE65A0FA}"/>
            </c:ext>
          </c:extLst>
        </c:ser>
        <c:dLbls>
          <c:showLegendKey val="0"/>
          <c:showVal val="0"/>
          <c:showCatName val="0"/>
          <c:showSerName val="0"/>
          <c:showPercent val="0"/>
          <c:showBubbleSize val="0"/>
        </c:dLbls>
        <c:gapWidth val="150"/>
        <c:shape val="box"/>
        <c:axId val="200418208"/>
        <c:axId val="200408416"/>
        <c:axId val="0"/>
      </c:bar3DChart>
      <c:catAx>
        <c:axId val="2004182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0408416"/>
        <c:crosses val="autoZero"/>
        <c:auto val="1"/>
        <c:lblAlgn val="ctr"/>
        <c:lblOffset val="100"/>
        <c:noMultiLvlLbl val="0"/>
      </c:catAx>
      <c:valAx>
        <c:axId val="20040841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0418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Rendición</a:t>
            </a:r>
            <a:r>
              <a:rPr lang="en-US" baseline="0"/>
              <a:t> de Cuentas</a:t>
            </a:r>
            <a:endParaRPr lang="en-US"/>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6350" cap="flat" cmpd="sng" algn="ctr">
              <a:solidFill>
                <a:schemeClr val="accent6"/>
              </a:solidFill>
              <a:prstDash val="solid"/>
              <a:miter lim="800000"/>
            </a:ln>
            <a:effectLst/>
            <a:sp3d contourW="6350">
              <a:contourClr>
                <a:schemeClr val="accent6"/>
              </a:contourClr>
            </a:sp3d>
          </c:spPr>
          <c:invertIfNegative val="0"/>
          <c:dLbls>
            <c:dLbl>
              <c:idx val="0"/>
              <c:layout>
                <c:manualLayout>
                  <c:x val="1.6621002534375626E-2"/>
                  <c:y val="-0.1353443937951940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1BD-49FD-B98A-9C3857AFC62A}"/>
                </c:ext>
              </c:extLst>
            </c:dLbl>
            <c:dLbl>
              <c:idx val="1"/>
              <c:layout>
                <c:manualLayout>
                  <c:x val="0.12050226837422384"/>
                  <c:y val="-6.4729927467266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1BD-49FD-B98A-9C3857AFC62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INDICADORES!$B$15:$C$15</c:f>
              <c:strCache>
                <c:ptCount val="2"/>
                <c:pt idx="0">
                  <c:v>Cumplimiento</c:v>
                </c:pt>
                <c:pt idx="1">
                  <c:v>No cumplimiento</c:v>
                </c:pt>
              </c:strCache>
            </c:strRef>
          </c:cat>
          <c:val>
            <c:numRef>
              <c:f>INDICADORES!$B$16:$C$16</c:f>
              <c:numCache>
                <c:formatCode>0%</c:formatCode>
                <c:ptCount val="2"/>
                <c:pt idx="0">
                  <c:v>1</c:v>
                </c:pt>
                <c:pt idx="1">
                  <c:v>0</c:v>
                </c:pt>
              </c:numCache>
            </c:numRef>
          </c:val>
          <c:extLst>
            <c:ext xmlns:c16="http://schemas.microsoft.com/office/drawing/2014/chart" uri="{C3380CC4-5D6E-409C-BE32-E72D297353CC}">
              <c16:uniqueId val="{00000002-31BD-49FD-B98A-9C3857AFC62A}"/>
            </c:ext>
          </c:extLst>
        </c:ser>
        <c:dLbls>
          <c:showLegendKey val="0"/>
          <c:showVal val="0"/>
          <c:showCatName val="0"/>
          <c:showSerName val="0"/>
          <c:showPercent val="0"/>
          <c:showBubbleSize val="0"/>
        </c:dLbls>
        <c:gapWidth val="150"/>
        <c:shape val="box"/>
        <c:axId val="200410592"/>
        <c:axId val="200411136"/>
        <c:axId val="0"/>
      </c:bar3DChart>
      <c:catAx>
        <c:axId val="20041059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0411136"/>
        <c:crosses val="autoZero"/>
        <c:auto val="1"/>
        <c:lblAlgn val="ctr"/>
        <c:lblOffset val="100"/>
        <c:noMultiLvlLbl val="0"/>
      </c:catAx>
      <c:valAx>
        <c:axId val="20041113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0410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Atención al Ciudadano</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dk1">
                    <a:lumMod val="110000"/>
                    <a:satMod val="105000"/>
                    <a:tint val="67000"/>
                  </a:schemeClr>
                </a:gs>
                <a:gs pos="50000">
                  <a:schemeClr val="dk1">
                    <a:lumMod val="105000"/>
                    <a:satMod val="103000"/>
                    <a:tint val="73000"/>
                  </a:schemeClr>
                </a:gs>
                <a:gs pos="100000">
                  <a:schemeClr val="dk1">
                    <a:lumMod val="105000"/>
                    <a:satMod val="109000"/>
                    <a:tint val="81000"/>
                  </a:schemeClr>
                </a:gs>
              </a:gsLst>
              <a:lin ang="5400000" scaled="0"/>
            </a:gradFill>
            <a:ln w="6350" cap="flat" cmpd="sng" algn="ctr">
              <a:solidFill>
                <a:schemeClr val="dk1"/>
              </a:solidFill>
              <a:prstDash val="solid"/>
              <a:miter lim="800000"/>
            </a:ln>
            <a:effectLst/>
            <a:sp3d contourW="6350">
              <a:contourClr>
                <a:schemeClr val="dk1"/>
              </a:contourClr>
            </a:sp3d>
          </c:spPr>
          <c:invertIfNegative val="0"/>
          <c:dLbls>
            <c:dLbl>
              <c:idx val="0"/>
              <c:layout>
                <c:manualLayout>
                  <c:x val="0"/>
                  <c:y val="-0.105921699491891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A1-47DF-9004-3FB9F530173D}"/>
                </c:ext>
              </c:extLst>
            </c:dLbl>
            <c:dLbl>
              <c:idx val="1"/>
              <c:layout>
                <c:manualLayout>
                  <c:x val="9.4914179190561748E-2"/>
                  <c:y val="-5.29608497459454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A1-47DF-9004-3FB9F530173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INDICADORES!$B$19:$C$19</c:f>
              <c:strCache>
                <c:ptCount val="2"/>
                <c:pt idx="0">
                  <c:v>Cumplimiento</c:v>
                </c:pt>
                <c:pt idx="1">
                  <c:v>No cumplimiento</c:v>
                </c:pt>
              </c:strCache>
            </c:strRef>
          </c:cat>
          <c:val>
            <c:numRef>
              <c:f>INDICADORES!$B$20:$C$20</c:f>
              <c:numCache>
                <c:formatCode>0%</c:formatCode>
                <c:ptCount val="2"/>
                <c:pt idx="0">
                  <c:v>0.96153846153846145</c:v>
                </c:pt>
                <c:pt idx="1">
                  <c:v>3.8461538461538547E-2</c:v>
                </c:pt>
              </c:numCache>
            </c:numRef>
          </c:val>
          <c:extLst>
            <c:ext xmlns:c16="http://schemas.microsoft.com/office/drawing/2014/chart" uri="{C3380CC4-5D6E-409C-BE32-E72D297353CC}">
              <c16:uniqueId val="{00000002-C0A1-47DF-9004-3FB9F530173D}"/>
            </c:ext>
          </c:extLst>
        </c:ser>
        <c:dLbls>
          <c:showLegendKey val="0"/>
          <c:showVal val="0"/>
          <c:showCatName val="0"/>
          <c:showSerName val="0"/>
          <c:showPercent val="0"/>
          <c:showBubbleSize val="0"/>
        </c:dLbls>
        <c:gapWidth val="150"/>
        <c:shape val="box"/>
        <c:axId val="200150752"/>
        <c:axId val="34852816"/>
        <c:axId val="0"/>
      </c:bar3DChart>
      <c:catAx>
        <c:axId val="2001507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852816"/>
        <c:crosses val="autoZero"/>
        <c:auto val="1"/>
        <c:lblAlgn val="ctr"/>
        <c:lblOffset val="100"/>
        <c:noMultiLvlLbl val="0"/>
      </c:catAx>
      <c:valAx>
        <c:axId val="3485281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0150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Transparencia y Acceso</a:t>
            </a:r>
            <a:r>
              <a:rPr lang="es-CO" baseline="0"/>
              <a:t> a la Información</a:t>
            </a:r>
            <a:endParaRPr lang="es-CO"/>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5"/>
            </a:solidFill>
            <a:ln w="12700" cap="flat" cmpd="sng" algn="ctr">
              <a:solidFill>
                <a:schemeClr val="accent5">
                  <a:shade val="50000"/>
                </a:schemeClr>
              </a:solidFill>
              <a:prstDash val="solid"/>
              <a:miter lim="800000"/>
            </a:ln>
            <a:effectLst/>
            <a:sp3d contourW="12700">
              <a:contourClr>
                <a:schemeClr val="accent5">
                  <a:shade val="50000"/>
                </a:schemeClr>
              </a:contourClr>
            </a:sp3d>
          </c:spPr>
          <c:invertIfNegative val="0"/>
          <c:dLbls>
            <c:dLbl>
              <c:idx val="0"/>
              <c:layout>
                <c:manualLayout>
                  <c:x val="2.8996388987373611E-2"/>
                  <c:y val="-0.126785099256759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503-4E3C-BC7E-6F5485EF07CE}"/>
                </c:ext>
              </c:extLst>
            </c:dLbl>
            <c:dLbl>
              <c:idx val="1"/>
              <c:layout>
                <c:manualLayout>
                  <c:x val="8.6989166962121056E-2"/>
                  <c:y val="-6.91555086855053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03-4E3C-BC7E-6F5485EF07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INDICADORES!$B$23:$C$23</c:f>
              <c:strCache>
                <c:ptCount val="2"/>
                <c:pt idx="0">
                  <c:v>Cumplimiento</c:v>
                </c:pt>
                <c:pt idx="1">
                  <c:v>No cumplimiento</c:v>
                </c:pt>
              </c:strCache>
            </c:strRef>
          </c:cat>
          <c:val>
            <c:numRef>
              <c:f>INDICADORES!$B$24:$C$24</c:f>
              <c:numCache>
                <c:formatCode>0%</c:formatCode>
                <c:ptCount val="2"/>
                <c:pt idx="0">
                  <c:v>1</c:v>
                </c:pt>
                <c:pt idx="1">
                  <c:v>0</c:v>
                </c:pt>
              </c:numCache>
            </c:numRef>
          </c:val>
          <c:extLst>
            <c:ext xmlns:c16="http://schemas.microsoft.com/office/drawing/2014/chart" uri="{C3380CC4-5D6E-409C-BE32-E72D297353CC}">
              <c16:uniqueId val="{00000002-E503-4E3C-BC7E-6F5485EF07CE}"/>
            </c:ext>
          </c:extLst>
        </c:ser>
        <c:dLbls>
          <c:showLegendKey val="0"/>
          <c:showVal val="0"/>
          <c:showCatName val="0"/>
          <c:showSerName val="0"/>
          <c:showPercent val="0"/>
          <c:showBubbleSize val="0"/>
        </c:dLbls>
        <c:gapWidth val="150"/>
        <c:shape val="box"/>
        <c:axId val="204954896"/>
        <c:axId val="204950544"/>
        <c:axId val="0"/>
      </c:bar3DChart>
      <c:catAx>
        <c:axId val="204954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4950544"/>
        <c:crosses val="autoZero"/>
        <c:auto val="1"/>
        <c:lblAlgn val="ctr"/>
        <c:lblOffset val="100"/>
        <c:noMultiLvlLbl val="0"/>
      </c:catAx>
      <c:valAx>
        <c:axId val="20495054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4954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Inicitivas</a:t>
            </a:r>
            <a:r>
              <a:rPr lang="es-CO" baseline="0"/>
              <a:t> Adicionales</a:t>
            </a:r>
            <a:endParaRPr lang="es-CO"/>
          </a:p>
        </c:rich>
      </c:tx>
      <c:layout>
        <c:manualLayout>
          <c:xMode val="edge"/>
          <c:yMode val="edge"/>
          <c:x val="0.27886371484417771"/>
          <c:y val="2.7417488471701699E-2"/>
        </c:manualLayout>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6350" cap="flat" cmpd="sng" algn="ctr">
              <a:solidFill>
                <a:schemeClr val="accent4"/>
              </a:solidFill>
              <a:prstDash val="solid"/>
              <a:miter lim="800000"/>
            </a:ln>
            <a:effectLst/>
            <a:sp3d contourW="6350">
              <a:contourClr>
                <a:schemeClr val="accent4"/>
              </a:contourClr>
            </a:sp3d>
          </c:spPr>
          <c:invertIfNegative val="0"/>
          <c:dLbls>
            <c:dLbl>
              <c:idx val="0"/>
              <c:layout>
                <c:manualLayout>
                  <c:x val="-0.13164705889974934"/>
                  <c:y val="-5.95658969620559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EB-475C-8790-93356CC33E7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INDICADORES!$B$27:$C$27</c:f>
              <c:strCache>
                <c:ptCount val="2"/>
                <c:pt idx="0">
                  <c:v>Cumplimiento</c:v>
                </c:pt>
                <c:pt idx="1">
                  <c:v>No cumplimiento</c:v>
                </c:pt>
              </c:strCache>
            </c:strRef>
          </c:cat>
          <c:val>
            <c:numRef>
              <c:f>INDICADORES!$B$28:$C$28</c:f>
              <c:numCache>
                <c:formatCode>0%</c:formatCode>
                <c:ptCount val="2"/>
                <c:pt idx="0">
                  <c:v>1</c:v>
                </c:pt>
                <c:pt idx="1">
                  <c:v>0</c:v>
                </c:pt>
              </c:numCache>
            </c:numRef>
          </c:val>
          <c:extLst>
            <c:ext xmlns:c16="http://schemas.microsoft.com/office/drawing/2014/chart" uri="{C3380CC4-5D6E-409C-BE32-E72D297353CC}">
              <c16:uniqueId val="{00000001-6CEB-475C-8790-93356CC33E76}"/>
            </c:ext>
          </c:extLst>
        </c:ser>
        <c:dLbls>
          <c:showLegendKey val="0"/>
          <c:showVal val="0"/>
          <c:showCatName val="0"/>
          <c:showSerName val="0"/>
          <c:showPercent val="0"/>
          <c:showBubbleSize val="0"/>
        </c:dLbls>
        <c:gapWidth val="150"/>
        <c:shape val="box"/>
        <c:axId val="204950000"/>
        <c:axId val="204951088"/>
        <c:axId val="0"/>
      </c:bar3DChart>
      <c:catAx>
        <c:axId val="20495000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4951088"/>
        <c:crosses val="autoZero"/>
        <c:auto val="1"/>
        <c:lblAlgn val="ctr"/>
        <c:lblOffset val="100"/>
        <c:noMultiLvlLbl val="0"/>
      </c:catAx>
      <c:valAx>
        <c:axId val="20495108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4950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Cumplimiento Plan</a:t>
            </a:r>
            <a:r>
              <a:rPr lang="es-CO" baseline="0"/>
              <a:t> Anticorrupión</a:t>
            </a:r>
            <a:endParaRPr lang="es-CO"/>
          </a:p>
        </c:rich>
      </c:tx>
      <c:layout>
        <c:manualLayout>
          <c:xMode val="edge"/>
          <c:yMode val="edge"/>
          <c:x val="0.16860880857626251"/>
          <c:y val="3.5934302474868979E-2"/>
        </c:manualLayout>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rgbClr val="C00000"/>
            </a:solidFill>
            <a:ln>
              <a:noFill/>
            </a:ln>
            <a:effectLst/>
            <a:sp3d/>
          </c:spPr>
          <c:invertIfNegative val="0"/>
          <c:dLbls>
            <c:dLbl>
              <c:idx val="0"/>
              <c:layout>
                <c:manualLayout>
                  <c:x val="5.803438390365117E-2"/>
                  <c:y val="-0.1338038828411796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34-4E81-8551-AE8FBB26B355}"/>
                </c:ext>
              </c:extLst>
            </c:dLbl>
            <c:dLbl>
              <c:idx val="1"/>
              <c:layout>
                <c:manualLayout>
                  <c:x val="0.10506332750572141"/>
                  <c:y val="-5.2825193058454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034-4E81-8551-AE8FBB26B3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INDICADORES!$B$31:$C$31</c:f>
              <c:strCache>
                <c:ptCount val="2"/>
                <c:pt idx="0">
                  <c:v>Cumplimiento</c:v>
                </c:pt>
                <c:pt idx="1">
                  <c:v>No cumplimiento</c:v>
                </c:pt>
              </c:strCache>
            </c:strRef>
          </c:cat>
          <c:val>
            <c:numRef>
              <c:f>INDICADORES!$B$32:$C$32</c:f>
              <c:numCache>
                <c:formatCode>0%</c:formatCode>
                <c:ptCount val="2"/>
                <c:pt idx="0">
                  <c:v>0.99358974358974361</c:v>
                </c:pt>
                <c:pt idx="1">
                  <c:v>6.4102564102564248E-3</c:v>
                </c:pt>
              </c:numCache>
            </c:numRef>
          </c:val>
          <c:extLst>
            <c:ext xmlns:c16="http://schemas.microsoft.com/office/drawing/2014/chart" uri="{C3380CC4-5D6E-409C-BE32-E72D297353CC}">
              <c16:uniqueId val="{00000002-9034-4E81-8551-AE8FBB26B355}"/>
            </c:ext>
          </c:extLst>
        </c:ser>
        <c:dLbls>
          <c:showLegendKey val="0"/>
          <c:showVal val="0"/>
          <c:showCatName val="0"/>
          <c:showSerName val="0"/>
          <c:showPercent val="0"/>
          <c:showBubbleSize val="0"/>
        </c:dLbls>
        <c:gapWidth val="150"/>
        <c:gapDepth val="43"/>
        <c:shape val="box"/>
        <c:axId val="204955440"/>
        <c:axId val="204952176"/>
        <c:axId val="0"/>
      </c:bar3DChart>
      <c:catAx>
        <c:axId val="20495544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4952176"/>
        <c:crosses val="autoZero"/>
        <c:auto val="1"/>
        <c:lblAlgn val="ctr"/>
        <c:lblOffset val="100"/>
        <c:noMultiLvlLbl val="0"/>
      </c:catAx>
      <c:valAx>
        <c:axId val="20495217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4955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AN&#193;LISIS!A1"/><Relationship Id="rId3" Type="http://schemas.openxmlformats.org/officeDocument/2006/relationships/hyperlink" Target="#'Est. Rac Tramite'!A1"/><Relationship Id="rId7" Type="http://schemas.openxmlformats.org/officeDocument/2006/relationships/hyperlink" Target="#INDICADORES!A1"/><Relationship Id="rId2" Type="http://schemas.openxmlformats.org/officeDocument/2006/relationships/hyperlink" Target="#'G de Riesgos'!A1"/><Relationship Id="rId1" Type="http://schemas.openxmlformats.org/officeDocument/2006/relationships/image" Target="../media/image1.jpg"/><Relationship Id="rId6" Type="http://schemas.openxmlformats.org/officeDocument/2006/relationships/hyperlink" Target="#'E. Transp y Acceso a la Infor'!A1"/><Relationship Id="rId5" Type="http://schemas.openxmlformats.org/officeDocument/2006/relationships/hyperlink" Target="#'E. Atenci&#243;n al Ciudadano'!A1"/><Relationship Id="rId10" Type="http://schemas.openxmlformats.org/officeDocument/2006/relationships/image" Target="../media/image2.png"/><Relationship Id="rId4" Type="http://schemas.openxmlformats.org/officeDocument/2006/relationships/hyperlink" Target="#'E. Rendici&#243;n de cuentas'!A1"/><Relationship Id="rId9" Type="http://schemas.openxmlformats.org/officeDocument/2006/relationships/hyperlink" Target="#'E. Iniciativas Adicionale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ortada!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ortada!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ortada!A1"/></Relationships>
</file>

<file path=xl/drawings/_rels/drawing8.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3.png"/><Relationship Id="rId1" Type="http://schemas.openxmlformats.org/officeDocument/2006/relationships/hyperlink" Target="#Portada!A1"/><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 Id="rId9"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hyperlink" Target="#Portada!A1"/></Relationships>
</file>

<file path=xl/drawings/drawing1.xml><?xml version="1.0" encoding="utf-8"?>
<xdr:wsDr xmlns:xdr="http://schemas.openxmlformats.org/drawingml/2006/spreadsheetDrawing" xmlns:a="http://schemas.openxmlformats.org/drawingml/2006/main">
  <xdr:twoCellAnchor editAs="oneCell">
    <xdr:from>
      <xdr:col>1</xdr:col>
      <xdr:colOff>19577</xdr:colOff>
      <xdr:row>3</xdr:row>
      <xdr:rowOff>66651</xdr:rowOff>
    </xdr:from>
    <xdr:to>
      <xdr:col>3</xdr:col>
      <xdr:colOff>504265</xdr:colOff>
      <xdr:row>17</xdr:row>
      <xdr:rowOff>156882</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46136" y="1489798"/>
          <a:ext cx="3868864" cy="2757231"/>
        </a:xfrm>
        <a:prstGeom prst="rect">
          <a:avLst/>
        </a:prstGeom>
      </xdr:spPr>
    </xdr:pic>
    <xdr:clientData/>
  </xdr:twoCellAnchor>
  <xdr:twoCellAnchor>
    <xdr:from>
      <xdr:col>0</xdr:col>
      <xdr:colOff>1656612</xdr:colOff>
      <xdr:row>19</xdr:row>
      <xdr:rowOff>13595</xdr:rowOff>
    </xdr:from>
    <xdr:to>
      <xdr:col>1</xdr:col>
      <xdr:colOff>1014928</xdr:colOff>
      <xdr:row>24</xdr:row>
      <xdr:rowOff>160982</xdr:rowOff>
    </xdr:to>
    <xdr:sp macro="" textlink="">
      <xdr:nvSpPr>
        <xdr:cNvPr id="6" name="Elipse 5">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a:off x="1656612" y="6389742"/>
          <a:ext cx="1184875" cy="1099887"/>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1100" b="1"/>
            <a:t>Gestión del riesgo de corrupción</a:t>
          </a:r>
        </a:p>
      </xdr:txBody>
    </xdr:sp>
    <xdr:clientData/>
  </xdr:twoCellAnchor>
  <xdr:twoCellAnchor>
    <xdr:from>
      <xdr:col>2</xdr:col>
      <xdr:colOff>56913</xdr:colOff>
      <xdr:row>18</xdr:row>
      <xdr:rowOff>133911</xdr:rowOff>
    </xdr:from>
    <xdr:to>
      <xdr:col>2</xdr:col>
      <xdr:colOff>1238013</xdr:colOff>
      <xdr:row>24</xdr:row>
      <xdr:rowOff>86286</xdr:rowOff>
    </xdr:to>
    <xdr:sp macro="" textlink="">
      <xdr:nvSpPr>
        <xdr:cNvPr id="7" name="Elipse 6">
          <a:hlinkClick xmlns:r="http://schemas.openxmlformats.org/officeDocument/2006/relationships" r:id="rId3"/>
          <a:extLst>
            <a:ext uri="{FF2B5EF4-FFF2-40B4-BE49-F238E27FC236}">
              <a16:creationId xmlns:a16="http://schemas.microsoft.com/office/drawing/2014/main" id="{00000000-0008-0000-0000-000007000000}"/>
            </a:ext>
          </a:extLst>
        </xdr:cNvPr>
        <xdr:cNvSpPr/>
      </xdr:nvSpPr>
      <xdr:spPr>
        <a:xfrm>
          <a:off x="3138531" y="6319558"/>
          <a:ext cx="1181100" cy="1095375"/>
        </a:xfrm>
        <a:prstGeom prst="ellipse">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O" sz="1100" b="1"/>
            <a:t>Racionalización de</a:t>
          </a:r>
          <a:r>
            <a:rPr lang="es-CO" sz="1100" b="1" baseline="0"/>
            <a:t> Trámites</a:t>
          </a:r>
          <a:endParaRPr lang="es-CO" sz="1100" b="1"/>
        </a:p>
      </xdr:txBody>
    </xdr:sp>
    <xdr:clientData/>
  </xdr:twoCellAnchor>
  <xdr:twoCellAnchor>
    <xdr:from>
      <xdr:col>2</xdr:col>
      <xdr:colOff>1482155</xdr:colOff>
      <xdr:row>18</xdr:row>
      <xdr:rowOff>159477</xdr:rowOff>
    </xdr:from>
    <xdr:to>
      <xdr:col>3</xdr:col>
      <xdr:colOff>529655</xdr:colOff>
      <xdr:row>24</xdr:row>
      <xdr:rowOff>111852</xdr:rowOff>
    </xdr:to>
    <xdr:sp macro="" textlink="">
      <xdr:nvSpPr>
        <xdr:cNvPr id="8" name="Elipse 7">
          <a:hlinkClick xmlns:r="http://schemas.openxmlformats.org/officeDocument/2006/relationships" r:id="rId4"/>
          <a:extLst>
            <a:ext uri="{FF2B5EF4-FFF2-40B4-BE49-F238E27FC236}">
              <a16:creationId xmlns:a16="http://schemas.microsoft.com/office/drawing/2014/main" id="{00000000-0008-0000-0000-000008000000}"/>
            </a:ext>
          </a:extLst>
        </xdr:cNvPr>
        <xdr:cNvSpPr/>
      </xdr:nvSpPr>
      <xdr:spPr>
        <a:xfrm>
          <a:off x="4563773" y="6345124"/>
          <a:ext cx="1176617" cy="1095375"/>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100" b="1"/>
            <a:t>Rendición de Cuentas</a:t>
          </a:r>
        </a:p>
      </xdr:txBody>
    </xdr:sp>
    <xdr:clientData/>
  </xdr:twoCellAnchor>
  <xdr:twoCellAnchor>
    <xdr:from>
      <xdr:col>0</xdr:col>
      <xdr:colOff>1692707</xdr:colOff>
      <xdr:row>25</xdr:row>
      <xdr:rowOff>69742</xdr:rowOff>
    </xdr:from>
    <xdr:to>
      <xdr:col>1</xdr:col>
      <xdr:colOff>1049018</xdr:colOff>
      <xdr:row>31</xdr:row>
      <xdr:rowOff>22117</xdr:rowOff>
    </xdr:to>
    <xdr:sp macro="" textlink="">
      <xdr:nvSpPr>
        <xdr:cNvPr id="9" name="Elipse 8">
          <a:hlinkClick xmlns:r="http://schemas.openxmlformats.org/officeDocument/2006/relationships" r:id="rId5"/>
          <a:extLst>
            <a:ext uri="{FF2B5EF4-FFF2-40B4-BE49-F238E27FC236}">
              <a16:creationId xmlns:a16="http://schemas.microsoft.com/office/drawing/2014/main" id="{00000000-0008-0000-0000-000009000000}"/>
            </a:ext>
          </a:extLst>
        </xdr:cNvPr>
        <xdr:cNvSpPr/>
      </xdr:nvSpPr>
      <xdr:spPr>
        <a:xfrm>
          <a:off x="1692707" y="7588889"/>
          <a:ext cx="1182870" cy="1095375"/>
        </a:xfrm>
        <a:prstGeom prst="ellipse">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Atención al ciudadano</a:t>
          </a:r>
        </a:p>
      </xdr:txBody>
    </xdr:sp>
    <xdr:clientData/>
  </xdr:twoCellAnchor>
  <xdr:twoCellAnchor>
    <xdr:from>
      <xdr:col>2</xdr:col>
      <xdr:colOff>100528</xdr:colOff>
      <xdr:row>25</xdr:row>
      <xdr:rowOff>22117</xdr:rowOff>
    </xdr:from>
    <xdr:to>
      <xdr:col>2</xdr:col>
      <xdr:colOff>1283633</xdr:colOff>
      <xdr:row>30</xdr:row>
      <xdr:rowOff>164992</xdr:rowOff>
    </xdr:to>
    <xdr:sp macro="" textlink="">
      <xdr:nvSpPr>
        <xdr:cNvPr id="10" name="Elipse 9">
          <a:hlinkClick xmlns:r="http://schemas.openxmlformats.org/officeDocument/2006/relationships" r:id="rId6"/>
          <a:extLst>
            <a:ext uri="{FF2B5EF4-FFF2-40B4-BE49-F238E27FC236}">
              <a16:creationId xmlns:a16="http://schemas.microsoft.com/office/drawing/2014/main" id="{00000000-0008-0000-0000-00000A000000}"/>
            </a:ext>
          </a:extLst>
        </xdr:cNvPr>
        <xdr:cNvSpPr/>
      </xdr:nvSpPr>
      <xdr:spPr>
        <a:xfrm>
          <a:off x="3182146" y="7541264"/>
          <a:ext cx="1183105" cy="1095375"/>
        </a:xfrm>
        <a:prstGeom prst="ellipse">
          <a:avLst/>
        </a:prstGeom>
        <a:solidFill>
          <a:schemeClr val="bg2">
            <a:lumMod val="2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1"/>
            <a:t>Transparencia y acceso a la información</a:t>
          </a:r>
        </a:p>
      </xdr:txBody>
    </xdr:sp>
    <xdr:clientData/>
  </xdr:twoCellAnchor>
  <xdr:twoCellAnchor>
    <xdr:from>
      <xdr:col>1</xdr:col>
      <xdr:colOff>643454</xdr:colOff>
      <xdr:row>31</xdr:row>
      <xdr:rowOff>87288</xdr:rowOff>
    </xdr:from>
    <xdr:to>
      <xdr:col>2</xdr:col>
      <xdr:colOff>571264</xdr:colOff>
      <xdr:row>37</xdr:row>
      <xdr:rowOff>39663</xdr:rowOff>
    </xdr:to>
    <xdr:sp macro="" textlink="">
      <xdr:nvSpPr>
        <xdr:cNvPr id="13" name="Elipse 12">
          <a:hlinkClick xmlns:r="http://schemas.openxmlformats.org/officeDocument/2006/relationships" r:id="rId7"/>
          <a:extLst>
            <a:ext uri="{FF2B5EF4-FFF2-40B4-BE49-F238E27FC236}">
              <a16:creationId xmlns:a16="http://schemas.microsoft.com/office/drawing/2014/main" id="{00000000-0008-0000-0000-00000D000000}"/>
            </a:ext>
          </a:extLst>
        </xdr:cNvPr>
        <xdr:cNvSpPr/>
      </xdr:nvSpPr>
      <xdr:spPr>
        <a:xfrm>
          <a:off x="2470013" y="8749435"/>
          <a:ext cx="1182869" cy="1095375"/>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lang="es-CO" sz="1100" b="1"/>
            <a:t>INDICADORES </a:t>
          </a:r>
        </a:p>
      </xdr:txBody>
    </xdr:sp>
    <xdr:clientData/>
  </xdr:twoCellAnchor>
  <xdr:twoCellAnchor>
    <xdr:from>
      <xdr:col>2</xdr:col>
      <xdr:colOff>944241</xdr:colOff>
      <xdr:row>31</xdr:row>
      <xdr:rowOff>67236</xdr:rowOff>
    </xdr:from>
    <xdr:to>
      <xdr:col>2</xdr:col>
      <xdr:colOff>2118853</xdr:colOff>
      <xdr:row>37</xdr:row>
      <xdr:rowOff>19611</xdr:rowOff>
    </xdr:to>
    <xdr:sp macro="" textlink="">
      <xdr:nvSpPr>
        <xdr:cNvPr id="15" name="Elipse 14">
          <a:hlinkClick xmlns:r="http://schemas.openxmlformats.org/officeDocument/2006/relationships" r:id="rId8"/>
          <a:extLst>
            <a:ext uri="{FF2B5EF4-FFF2-40B4-BE49-F238E27FC236}">
              <a16:creationId xmlns:a16="http://schemas.microsoft.com/office/drawing/2014/main" id="{00000000-0008-0000-0000-00000F000000}"/>
            </a:ext>
          </a:extLst>
        </xdr:cNvPr>
        <xdr:cNvSpPr/>
      </xdr:nvSpPr>
      <xdr:spPr>
        <a:xfrm>
          <a:off x="4025859" y="8729383"/>
          <a:ext cx="1174612" cy="1095375"/>
        </a:xfrm>
        <a:prstGeom prst="ellips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100" b="1"/>
            <a:t>ANÁLISIS</a:t>
          </a:r>
        </a:p>
      </xdr:txBody>
    </xdr:sp>
    <xdr:clientData/>
  </xdr:twoCellAnchor>
  <xdr:twoCellAnchor>
    <xdr:from>
      <xdr:col>2</xdr:col>
      <xdr:colOff>1515743</xdr:colOff>
      <xdr:row>24</xdr:row>
      <xdr:rowOff>177525</xdr:rowOff>
    </xdr:from>
    <xdr:to>
      <xdr:col>3</xdr:col>
      <xdr:colOff>563243</xdr:colOff>
      <xdr:row>30</xdr:row>
      <xdr:rowOff>129900</xdr:rowOff>
    </xdr:to>
    <xdr:sp macro="" textlink="">
      <xdr:nvSpPr>
        <xdr:cNvPr id="12" name="Elipse 11">
          <a:hlinkClick xmlns:r="http://schemas.openxmlformats.org/officeDocument/2006/relationships" r:id="rId9"/>
          <a:extLst>
            <a:ext uri="{FF2B5EF4-FFF2-40B4-BE49-F238E27FC236}">
              <a16:creationId xmlns:a16="http://schemas.microsoft.com/office/drawing/2014/main" id="{00000000-0008-0000-0000-00000C000000}"/>
            </a:ext>
          </a:extLst>
        </xdr:cNvPr>
        <xdr:cNvSpPr/>
      </xdr:nvSpPr>
      <xdr:spPr>
        <a:xfrm>
          <a:off x="4597361" y="7506172"/>
          <a:ext cx="1176617" cy="1095375"/>
        </a:xfrm>
        <a:prstGeom prst="ellipse">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s-CO" sz="1100" b="1"/>
            <a:t>Iniciativas Adicionales</a:t>
          </a:r>
        </a:p>
      </xdr:txBody>
    </xdr:sp>
    <xdr:clientData/>
  </xdr:twoCellAnchor>
  <xdr:twoCellAnchor editAs="oneCell">
    <xdr:from>
      <xdr:col>0</xdr:col>
      <xdr:colOff>224256</xdr:colOff>
      <xdr:row>0</xdr:row>
      <xdr:rowOff>0</xdr:rowOff>
    </xdr:from>
    <xdr:to>
      <xdr:col>2</xdr:col>
      <xdr:colOff>922420</xdr:colOff>
      <xdr:row>0</xdr:row>
      <xdr:rowOff>942474</xdr:rowOff>
    </xdr:to>
    <xdr:pic>
      <xdr:nvPicPr>
        <xdr:cNvPr id="16" name="Imagen 3" descr="D:\Membrete 2020\logo_hscj.png">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l="7809" t="15981" r="6261" b="21849"/>
        <a:stretch>
          <a:fillRect/>
        </a:stretch>
      </xdr:blipFill>
      <xdr:spPr bwMode="auto">
        <a:xfrm>
          <a:off x="224256" y="0"/>
          <a:ext cx="3779782" cy="942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19050</xdr:colOff>
      <xdr:row>0</xdr:row>
      <xdr:rowOff>9525</xdr:rowOff>
    </xdr:from>
    <xdr:to>
      <xdr:col>17</xdr:col>
      <xdr:colOff>9525</xdr:colOff>
      <xdr:row>0</xdr:row>
      <xdr:rowOff>818029</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5696079" y="9525"/>
          <a:ext cx="1514475" cy="80850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Portada</a:t>
          </a:r>
        </a:p>
      </xdr:txBody>
    </xdr:sp>
    <xdr:clientData/>
  </xdr:twoCellAnchor>
  <xdr:twoCellAnchor editAs="oneCell">
    <xdr:from>
      <xdr:col>0</xdr:col>
      <xdr:colOff>139257</xdr:colOff>
      <xdr:row>0</xdr:row>
      <xdr:rowOff>73838</xdr:rowOff>
    </xdr:from>
    <xdr:to>
      <xdr:col>1</xdr:col>
      <xdr:colOff>1064559</xdr:colOff>
      <xdr:row>0</xdr:row>
      <xdr:rowOff>760130</xdr:rowOff>
    </xdr:to>
    <xdr:pic>
      <xdr:nvPicPr>
        <xdr:cNvPr id="6" name="Imagen 3" descr="D:\Membrete 2020\logo_hscj.png">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7809" t="15981" r="6261" b="21849"/>
        <a:stretch>
          <a:fillRect/>
        </a:stretch>
      </xdr:blipFill>
      <xdr:spPr bwMode="auto">
        <a:xfrm>
          <a:off x="139257" y="73838"/>
          <a:ext cx="2751861" cy="686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0</xdr:row>
      <xdr:rowOff>0</xdr:rowOff>
    </xdr:from>
    <xdr:to>
      <xdr:col>18</xdr:col>
      <xdr:colOff>287968</xdr:colOff>
      <xdr:row>0</xdr:row>
      <xdr:rowOff>933450</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8488938" y="0"/>
          <a:ext cx="1514475" cy="933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Portada</a:t>
          </a:r>
        </a:p>
      </xdr:txBody>
    </xdr:sp>
    <xdr:clientData/>
  </xdr:twoCellAnchor>
  <xdr:twoCellAnchor editAs="oneCell">
    <xdr:from>
      <xdr:col>1</xdr:col>
      <xdr:colOff>532280</xdr:colOff>
      <xdr:row>0</xdr:row>
      <xdr:rowOff>41912</xdr:rowOff>
    </xdr:from>
    <xdr:to>
      <xdr:col>4</xdr:col>
      <xdr:colOff>1590635</xdr:colOff>
      <xdr:row>0</xdr:row>
      <xdr:rowOff>942474</xdr:rowOff>
    </xdr:to>
    <xdr:pic>
      <xdr:nvPicPr>
        <xdr:cNvPr id="5" name="Imagen 3" descr="D:\Membrete 2020\logo_hscj.png">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7809" t="15981" r="6261" b="21849"/>
        <a:stretch>
          <a:fillRect/>
        </a:stretch>
      </xdr:blipFill>
      <xdr:spPr bwMode="auto">
        <a:xfrm>
          <a:off x="1652868" y="41912"/>
          <a:ext cx="3611694" cy="900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13</xdr:col>
      <xdr:colOff>282864</xdr:colOff>
      <xdr:row>0</xdr:row>
      <xdr:rowOff>0</xdr:rowOff>
    </xdr:from>
    <xdr:to>
      <xdr:col>15</xdr:col>
      <xdr:colOff>284884</xdr:colOff>
      <xdr:row>0</xdr:row>
      <xdr:rowOff>933450</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1934825" y="0"/>
          <a:ext cx="1514475" cy="933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Portada</a:t>
          </a:r>
        </a:p>
      </xdr:txBody>
    </xdr:sp>
    <xdr:clientData/>
  </xdr:twoCellAnchor>
  <xdr:twoCellAnchor editAs="oneCell">
    <xdr:from>
      <xdr:col>0</xdr:col>
      <xdr:colOff>476274</xdr:colOff>
      <xdr:row>0</xdr:row>
      <xdr:rowOff>35985</xdr:rowOff>
    </xdr:from>
    <xdr:to>
      <xdr:col>2</xdr:col>
      <xdr:colOff>893441</xdr:colOff>
      <xdr:row>0</xdr:row>
      <xdr:rowOff>910087</xdr:rowOff>
    </xdr:to>
    <xdr:pic>
      <xdr:nvPicPr>
        <xdr:cNvPr id="5" name="Imagen 3" descr="D:\Membrete 2020\logo_hscj.png">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7809" t="15981" r="6261" b="21849"/>
        <a:stretch>
          <a:fillRect/>
        </a:stretch>
      </xdr:blipFill>
      <xdr:spPr bwMode="auto">
        <a:xfrm>
          <a:off x="476274" y="35985"/>
          <a:ext cx="3512792" cy="874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0</xdr:row>
      <xdr:rowOff>0</xdr:rowOff>
    </xdr:from>
    <xdr:to>
      <xdr:col>12</xdr:col>
      <xdr:colOff>752475</xdr:colOff>
      <xdr:row>0</xdr:row>
      <xdr:rowOff>933450</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1934825" y="0"/>
          <a:ext cx="1514475" cy="933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Portada</a:t>
          </a:r>
        </a:p>
      </xdr:txBody>
    </xdr:sp>
    <xdr:clientData/>
  </xdr:twoCellAnchor>
  <xdr:twoCellAnchor editAs="oneCell">
    <xdr:from>
      <xdr:col>0</xdr:col>
      <xdr:colOff>843017</xdr:colOff>
      <xdr:row>0</xdr:row>
      <xdr:rowOff>55338</xdr:rowOff>
    </xdr:from>
    <xdr:to>
      <xdr:col>2</xdr:col>
      <xdr:colOff>875863</xdr:colOff>
      <xdr:row>0</xdr:row>
      <xdr:rowOff>833363</xdr:rowOff>
    </xdr:to>
    <xdr:pic>
      <xdr:nvPicPr>
        <xdr:cNvPr id="5" name="Imagen 3" descr="D:\Membrete 2020\logo_hscj.png">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7809" t="15981" r="6261" b="21849"/>
        <a:stretch>
          <a:fillRect/>
        </a:stretch>
      </xdr:blipFill>
      <xdr:spPr bwMode="auto">
        <a:xfrm>
          <a:off x="843017" y="55338"/>
          <a:ext cx="3120260" cy="77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0</xdr:row>
      <xdr:rowOff>0</xdr:rowOff>
    </xdr:from>
    <xdr:to>
      <xdr:col>12</xdr:col>
      <xdr:colOff>752475</xdr:colOff>
      <xdr:row>0</xdr:row>
      <xdr:rowOff>933450</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2201525" y="0"/>
          <a:ext cx="1514475" cy="933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Portada</a:t>
          </a:r>
        </a:p>
      </xdr:txBody>
    </xdr:sp>
    <xdr:clientData/>
  </xdr:twoCellAnchor>
  <xdr:twoCellAnchor editAs="oneCell">
    <xdr:from>
      <xdr:col>0</xdr:col>
      <xdr:colOff>927100</xdr:colOff>
      <xdr:row>0</xdr:row>
      <xdr:rowOff>79002</xdr:rowOff>
    </xdr:from>
    <xdr:to>
      <xdr:col>2</xdr:col>
      <xdr:colOff>1049282</xdr:colOff>
      <xdr:row>0</xdr:row>
      <xdr:rowOff>878974</xdr:rowOff>
    </xdr:to>
    <xdr:pic>
      <xdr:nvPicPr>
        <xdr:cNvPr id="5" name="Imagen 3" descr="D:\Membrete 2020\logo_hscj.png">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7809" t="15981" r="6261" b="21849"/>
        <a:stretch>
          <a:fillRect/>
        </a:stretch>
      </xdr:blipFill>
      <xdr:spPr bwMode="auto">
        <a:xfrm>
          <a:off x="927100" y="79002"/>
          <a:ext cx="3208282" cy="799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0</xdr:row>
      <xdr:rowOff>0</xdr:rowOff>
    </xdr:from>
    <xdr:to>
      <xdr:col>12</xdr:col>
      <xdr:colOff>752475</xdr:colOff>
      <xdr:row>0</xdr:row>
      <xdr:rowOff>933450</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2201525" y="0"/>
          <a:ext cx="1514475" cy="933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Portada</a:t>
          </a:r>
        </a:p>
      </xdr:txBody>
    </xdr:sp>
    <xdr:clientData/>
  </xdr:twoCellAnchor>
  <xdr:twoCellAnchor editAs="oneCell">
    <xdr:from>
      <xdr:col>0</xdr:col>
      <xdr:colOff>913262</xdr:colOff>
      <xdr:row>0</xdr:row>
      <xdr:rowOff>0</xdr:rowOff>
    </xdr:from>
    <xdr:to>
      <xdr:col>2</xdr:col>
      <xdr:colOff>1057043</xdr:colOff>
      <xdr:row>0</xdr:row>
      <xdr:rowOff>803389</xdr:rowOff>
    </xdr:to>
    <xdr:pic>
      <xdr:nvPicPr>
        <xdr:cNvPr id="5" name="Imagen 3" descr="D:\Membrete 2020\logo_hscj.png">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7809" t="15981" r="6261" b="21849"/>
        <a:stretch>
          <a:fillRect/>
        </a:stretch>
      </xdr:blipFill>
      <xdr:spPr bwMode="auto">
        <a:xfrm>
          <a:off x="913262" y="0"/>
          <a:ext cx="3221982" cy="8033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4</xdr:col>
      <xdr:colOff>1162</xdr:colOff>
      <xdr:row>2</xdr:row>
      <xdr:rowOff>17192</xdr:rowOff>
    </xdr:from>
    <xdr:to>
      <xdr:col>6</xdr:col>
      <xdr:colOff>0</xdr:colOff>
      <xdr:row>4</xdr:row>
      <xdr:rowOff>26715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3915705" y="388899"/>
          <a:ext cx="1532130" cy="38123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Portada</a:t>
          </a:r>
        </a:p>
      </xdr:txBody>
    </xdr:sp>
    <xdr:clientData/>
  </xdr:twoCellAnchor>
  <xdr:twoCellAnchor editAs="oneCell">
    <xdr:from>
      <xdr:col>0</xdr:col>
      <xdr:colOff>657226</xdr:colOff>
      <xdr:row>0</xdr:row>
      <xdr:rowOff>114301</xdr:rowOff>
    </xdr:from>
    <xdr:to>
      <xdr:col>3</xdr:col>
      <xdr:colOff>333375</xdr:colOff>
      <xdr:row>4</xdr:row>
      <xdr:rowOff>55307</xdr:rowOff>
    </xdr:to>
    <xdr:pic>
      <xdr:nvPicPr>
        <xdr:cNvPr id="3" name="Imagen 3">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9335" b="9335"/>
        <a:stretch/>
      </xdr:blipFill>
      <xdr:spPr bwMode="auto">
        <a:xfrm>
          <a:off x="657226" y="114301"/>
          <a:ext cx="2819399" cy="703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104542</xdr:colOff>
      <xdr:row>8</xdr:row>
      <xdr:rowOff>21141</xdr:rowOff>
    </xdr:from>
    <xdr:to>
      <xdr:col>10</xdr:col>
      <xdr:colOff>743414</xdr:colOff>
      <xdr:row>18</xdr:row>
      <xdr:rowOff>0</xdr:rowOff>
    </xdr:to>
    <xdr:graphicFrame macro="">
      <xdr:nvGraphicFramePr>
        <xdr:cNvPr id="13" name="Gráfico 12">
          <a:extLst>
            <a:ext uri="{FF2B5EF4-FFF2-40B4-BE49-F238E27FC236}">
              <a16:creationId xmlns:a16="http://schemas.microsoft.com/office/drawing/2014/main" id="{CA781EF1-B378-4D3E-AED6-868BB8E35A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34848</xdr:colOff>
      <xdr:row>8</xdr:row>
      <xdr:rowOff>1</xdr:rowOff>
    </xdr:from>
    <xdr:to>
      <xdr:col>15</xdr:col>
      <xdr:colOff>766647</xdr:colOff>
      <xdr:row>18</xdr:row>
      <xdr:rowOff>23233</xdr:rowOff>
    </xdr:to>
    <xdr:graphicFrame macro="">
      <xdr:nvGraphicFramePr>
        <xdr:cNvPr id="14" name="Gráfico 13">
          <a:extLst>
            <a:ext uri="{FF2B5EF4-FFF2-40B4-BE49-F238E27FC236}">
              <a16:creationId xmlns:a16="http://schemas.microsoft.com/office/drawing/2014/main" id="{1C7E02BC-EBF1-4B12-BE52-BCD6CD7C5D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92927</xdr:colOff>
      <xdr:row>17</xdr:row>
      <xdr:rowOff>184924</xdr:rowOff>
    </xdr:from>
    <xdr:to>
      <xdr:col>10</xdr:col>
      <xdr:colOff>743414</xdr:colOff>
      <xdr:row>29</xdr:row>
      <xdr:rowOff>139391</xdr:rowOff>
    </xdr:to>
    <xdr:graphicFrame macro="">
      <xdr:nvGraphicFramePr>
        <xdr:cNvPr id="15" name="Gráfico 14">
          <a:extLst>
            <a:ext uri="{FF2B5EF4-FFF2-40B4-BE49-F238E27FC236}">
              <a16:creationId xmlns:a16="http://schemas.microsoft.com/office/drawing/2014/main" id="{629088C7-B97F-47A8-B561-28BACB4907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34849</xdr:colOff>
      <xdr:row>18</xdr:row>
      <xdr:rowOff>55059</xdr:rowOff>
    </xdr:from>
    <xdr:to>
      <xdr:col>15</xdr:col>
      <xdr:colOff>813110</xdr:colOff>
      <xdr:row>29</xdr:row>
      <xdr:rowOff>140784</xdr:rowOff>
    </xdr:to>
    <xdr:graphicFrame macro="">
      <xdr:nvGraphicFramePr>
        <xdr:cNvPr id="16" name="Gráfico 15">
          <a:extLst>
            <a:ext uri="{FF2B5EF4-FFF2-40B4-BE49-F238E27FC236}">
              <a16:creationId xmlns:a16="http://schemas.microsoft.com/office/drawing/2014/main" id="{85EF9F54-3ED2-4A1F-A4BB-AC710EB596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69230</xdr:colOff>
      <xdr:row>30</xdr:row>
      <xdr:rowOff>17191</xdr:rowOff>
    </xdr:from>
    <xdr:to>
      <xdr:col>10</xdr:col>
      <xdr:colOff>743415</xdr:colOff>
      <xdr:row>40</xdr:row>
      <xdr:rowOff>151007</xdr:rowOff>
    </xdr:to>
    <xdr:graphicFrame macro="">
      <xdr:nvGraphicFramePr>
        <xdr:cNvPr id="17" name="Gráfico 16">
          <a:extLst>
            <a:ext uri="{FF2B5EF4-FFF2-40B4-BE49-F238E27FC236}">
              <a16:creationId xmlns:a16="http://schemas.microsoft.com/office/drawing/2014/main" id="{BA18B929-7893-47E3-A491-34501D2F12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23232</xdr:colOff>
      <xdr:row>30</xdr:row>
      <xdr:rowOff>11615</xdr:rowOff>
    </xdr:from>
    <xdr:to>
      <xdr:col>15</xdr:col>
      <xdr:colOff>813109</xdr:colOff>
      <xdr:row>40</xdr:row>
      <xdr:rowOff>185156</xdr:rowOff>
    </xdr:to>
    <xdr:graphicFrame macro="">
      <xdr:nvGraphicFramePr>
        <xdr:cNvPr id="18" name="Gráfico 17">
          <a:extLst>
            <a:ext uri="{FF2B5EF4-FFF2-40B4-BE49-F238E27FC236}">
              <a16:creationId xmlns:a16="http://schemas.microsoft.com/office/drawing/2014/main" id="{891025B8-49AC-4174-A64D-F113E5701E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6467</xdr:colOff>
      <xdr:row>8</xdr:row>
      <xdr:rowOff>11068</xdr:rowOff>
    </xdr:from>
    <xdr:to>
      <xdr:col>23</xdr:col>
      <xdr:colOff>9525</xdr:colOff>
      <xdr:row>22</xdr:row>
      <xdr:rowOff>171450</xdr:rowOff>
    </xdr:to>
    <xdr:graphicFrame macro="">
      <xdr:nvGraphicFramePr>
        <xdr:cNvPr id="19" name="Gráfico 18">
          <a:extLst>
            <a:ext uri="{FF2B5EF4-FFF2-40B4-BE49-F238E27FC236}">
              <a16:creationId xmlns:a16="http://schemas.microsoft.com/office/drawing/2014/main" id="{83596717-FBCA-444D-8CE9-5C95F362FE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0</xdr:colOff>
      <xdr:row>0</xdr:row>
      <xdr:rowOff>19050</xdr:rowOff>
    </xdr:from>
    <xdr:to>
      <xdr:col>8</xdr:col>
      <xdr:colOff>0</xdr:colOff>
      <xdr:row>1</xdr:row>
      <xdr:rowOff>28575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9696450" y="19050"/>
          <a:ext cx="771525" cy="571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Portada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0"/>
  <sheetViews>
    <sheetView zoomScale="85" zoomScaleNormal="85" workbookViewId="0">
      <selection activeCell="D34" sqref="D34"/>
    </sheetView>
  </sheetViews>
  <sheetFormatPr baseColWidth="10" defaultRowHeight="15"/>
  <cols>
    <col min="1" max="1" width="27.42578125" customWidth="1"/>
    <col min="2" max="2" width="18.85546875" customWidth="1"/>
    <col min="3" max="3" width="32" customWidth="1"/>
    <col min="4" max="4" width="37.7109375" customWidth="1"/>
    <col min="5" max="5" width="17.140625" customWidth="1"/>
    <col min="7" max="7" width="17.28515625" customWidth="1"/>
    <col min="8" max="8" width="17.140625" customWidth="1"/>
  </cols>
  <sheetData>
    <row r="1" spans="1:16" ht="81.75" customHeight="1">
      <c r="A1" s="81" t="s">
        <v>204</v>
      </c>
      <c r="B1" s="81"/>
      <c r="C1" s="81"/>
      <c r="D1" s="81"/>
      <c r="E1" s="81"/>
      <c r="F1" s="81"/>
      <c r="G1" s="81"/>
      <c r="H1" s="82"/>
      <c r="I1" s="8"/>
      <c r="J1" s="8"/>
      <c r="K1" s="8"/>
      <c r="L1" s="8"/>
      <c r="M1" s="8"/>
      <c r="N1" s="8"/>
      <c r="O1" s="8"/>
      <c r="P1" s="8"/>
    </row>
    <row r="2" spans="1:16">
      <c r="A2" s="8"/>
      <c r="B2" s="8"/>
      <c r="C2" s="8"/>
      <c r="D2" s="8"/>
      <c r="E2" s="8"/>
      <c r="F2" s="8"/>
      <c r="G2" s="8"/>
      <c r="H2" s="8"/>
      <c r="I2" s="8"/>
      <c r="J2" s="8"/>
      <c r="K2" s="8"/>
      <c r="L2" s="8"/>
      <c r="M2" s="8"/>
      <c r="N2" s="8"/>
      <c r="O2" s="8"/>
      <c r="P2" s="8"/>
    </row>
    <row r="3" spans="1:16">
      <c r="A3" s="8"/>
      <c r="B3" s="8"/>
      <c r="C3" s="8"/>
      <c r="D3" s="8"/>
      <c r="E3" s="8"/>
      <c r="F3" s="8"/>
      <c r="G3" s="8"/>
      <c r="H3" s="8"/>
      <c r="I3" s="8"/>
      <c r="J3" s="8"/>
      <c r="K3" s="8"/>
      <c r="L3" s="8"/>
      <c r="M3" s="8"/>
      <c r="N3" s="8"/>
      <c r="O3" s="8"/>
      <c r="P3" s="8"/>
    </row>
    <row r="4" spans="1:16">
      <c r="A4" s="8"/>
      <c r="B4" s="8"/>
      <c r="C4" s="8"/>
      <c r="D4" s="8"/>
      <c r="E4" s="8"/>
      <c r="F4" s="8"/>
      <c r="G4" s="8"/>
      <c r="H4" s="8"/>
      <c r="I4" s="8"/>
      <c r="J4" s="8"/>
      <c r="K4" s="8"/>
      <c r="L4" s="8"/>
      <c r="M4" s="8"/>
      <c r="N4" s="8"/>
      <c r="O4" s="8"/>
      <c r="P4" s="8"/>
    </row>
    <row r="5" spans="1:16">
      <c r="A5" s="8"/>
      <c r="B5" s="8"/>
      <c r="C5" s="8"/>
      <c r="D5" s="8"/>
      <c r="E5" s="8"/>
      <c r="F5" s="8"/>
      <c r="G5" s="8"/>
      <c r="H5" s="8"/>
      <c r="I5" s="8"/>
      <c r="J5" s="8"/>
      <c r="K5" s="8"/>
      <c r="L5" s="8"/>
      <c r="M5" s="8"/>
      <c r="N5" s="8"/>
      <c r="O5" s="8"/>
      <c r="P5" s="8"/>
    </row>
    <row r="6" spans="1:16">
      <c r="A6" s="8"/>
      <c r="B6" s="8"/>
      <c r="C6" s="8"/>
      <c r="D6" s="8"/>
      <c r="E6" s="8"/>
      <c r="F6" s="8"/>
      <c r="G6" s="8"/>
      <c r="H6" s="8"/>
      <c r="I6" s="8"/>
      <c r="J6" s="8"/>
      <c r="K6" s="8"/>
      <c r="L6" s="8"/>
      <c r="M6" s="8"/>
      <c r="N6" s="8"/>
      <c r="O6" s="8"/>
      <c r="P6" s="8"/>
    </row>
    <row r="7" spans="1:16">
      <c r="A7" s="8"/>
      <c r="B7" s="8"/>
      <c r="C7" s="8"/>
      <c r="D7" s="8"/>
      <c r="E7" s="8"/>
      <c r="F7" s="8"/>
      <c r="G7" s="8"/>
      <c r="H7" s="8"/>
      <c r="I7" s="8"/>
      <c r="J7" s="8"/>
      <c r="K7" s="8"/>
      <c r="L7" s="8"/>
      <c r="M7" s="8"/>
      <c r="N7" s="8"/>
      <c r="O7" s="8"/>
      <c r="P7" s="8"/>
    </row>
    <row r="8" spans="1:16">
      <c r="A8" s="8"/>
      <c r="B8" s="8"/>
      <c r="C8" s="8"/>
      <c r="D8" s="8"/>
      <c r="E8" s="8"/>
      <c r="F8" s="8"/>
      <c r="G8" s="8"/>
      <c r="H8" s="8"/>
      <c r="I8" s="8"/>
      <c r="J8" s="8"/>
      <c r="K8" s="8"/>
      <c r="L8" s="8"/>
      <c r="M8" s="8"/>
      <c r="N8" s="8"/>
      <c r="O8" s="8"/>
      <c r="P8" s="8"/>
    </row>
    <row r="9" spans="1:16">
      <c r="A9" s="8"/>
      <c r="B9" s="8"/>
      <c r="C9" s="8"/>
      <c r="D9" s="8"/>
      <c r="E9" s="8"/>
      <c r="F9" s="8"/>
      <c r="G9" s="8"/>
      <c r="H9" s="8"/>
      <c r="I9" s="8"/>
      <c r="J9" s="8"/>
      <c r="K9" s="8"/>
      <c r="L9" s="8"/>
      <c r="M9" s="8"/>
      <c r="N9" s="8"/>
      <c r="O9" s="8"/>
      <c r="P9" s="8"/>
    </row>
    <row r="10" spans="1:16">
      <c r="A10" s="8"/>
      <c r="B10" s="8"/>
      <c r="C10" s="8"/>
      <c r="D10" s="8"/>
      <c r="E10" s="8"/>
      <c r="F10" s="8"/>
      <c r="G10" s="8"/>
      <c r="H10" s="8"/>
      <c r="I10" s="8"/>
      <c r="J10" s="8"/>
      <c r="K10" s="8"/>
      <c r="L10" s="8"/>
      <c r="M10" s="8"/>
      <c r="N10" s="8"/>
      <c r="O10" s="8"/>
      <c r="P10" s="8"/>
    </row>
    <row r="11" spans="1:16">
      <c r="A11" s="8"/>
      <c r="B11" s="8"/>
      <c r="C11" s="8"/>
      <c r="D11" s="8"/>
      <c r="E11" s="8"/>
      <c r="F11" s="8"/>
      <c r="G11" s="8"/>
      <c r="H11" s="8"/>
      <c r="I11" s="8"/>
      <c r="J11" s="8"/>
      <c r="K11" s="8"/>
      <c r="L11" s="8"/>
      <c r="M11" s="8"/>
      <c r="N11" s="8"/>
      <c r="O11" s="8"/>
      <c r="P11" s="8"/>
    </row>
    <row r="12" spans="1:16">
      <c r="A12" s="8"/>
      <c r="B12" s="8"/>
      <c r="C12" s="8"/>
      <c r="D12" s="8"/>
      <c r="E12" s="8"/>
      <c r="F12" s="8"/>
      <c r="G12" s="8"/>
      <c r="H12" s="8"/>
      <c r="I12" s="8"/>
      <c r="J12" s="8"/>
      <c r="K12" s="8"/>
      <c r="L12" s="8"/>
      <c r="M12" s="8"/>
      <c r="N12" s="8"/>
      <c r="O12" s="8"/>
      <c r="P12" s="8"/>
    </row>
    <row r="13" spans="1:16">
      <c r="A13" s="8"/>
      <c r="B13" s="8"/>
      <c r="C13" s="8"/>
      <c r="D13" s="8"/>
      <c r="E13" s="8"/>
      <c r="F13" s="8"/>
      <c r="G13" s="8"/>
      <c r="H13" s="8"/>
      <c r="I13" s="8"/>
      <c r="J13" s="8"/>
      <c r="K13" s="8"/>
      <c r="L13" s="8"/>
      <c r="M13" s="8"/>
      <c r="N13" s="8"/>
      <c r="O13" s="8"/>
      <c r="P13" s="8"/>
    </row>
    <row r="14" spans="1:16">
      <c r="A14" s="8"/>
      <c r="B14" s="8"/>
      <c r="C14" s="8"/>
      <c r="D14" s="8"/>
      <c r="E14" s="8"/>
      <c r="F14" s="8"/>
      <c r="G14" s="8"/>
      <c r="H14" s="8"/>
      <c r="I14" s="8"/>
      <c r="J14" s="8"/>
      <c r="K14" s="8"/>
      <c r="L14" s="8"/>
      <c r="M14" s="8"/>
      <c r="N14" s="8"/>
      <c r="O14" s="8"/>
      <c r="P14" s="8"/>
    </row>
    <row r="15" spans="1:16">
      <c r="A15" s="8"/>
      <c r="B15" s="8"/>
      <c r="C15" s="8"/>
      <c r="D15" s="8"/>
      <c r="E15" s="8"/>
      <c r="F15" s="8"/>
      <c r="G15" s="8"/>
      <c r="H15" s="8"/>
      <c r="I15" s="8"/>
      <c r="J15" s="8"/>
      <c r="K15" s="8"/>
      <c r="L15" s="8"/>
      <c r="M15" s="8"/>
      <c r="N15" s="8"/>
      <c r="O15" s="8"/>
      <c r="P15" s="8"/>
    </row>
    <row r="16" spans="1:16">
      <c r="A16" s="8"/>
      <c r="B16" s="8"/>
      <c r="C16" s="8"/>
      <c r="D16" s="8"/>
      <c r="E16" s="8"/>
      <c r="F16" s="8"/>
      <c r="G16" s="8"/>
      <c r="H16" s="8"/>
      <c r="I16" s="8"/>
      <c r="J16" s="8"/>
      <c r="K16" s="8"/>
      <c r="L16" s="8"/>
      <c r="M16" s="8"/>
      <c r="N16" s="8"/>
      <c r="O16" s="8"/>
      <c r="P16" s="8"/>
    </row>
    <row r="17" spans="1:16">
      <c r="A17" s="8"/>
      <c r="B17" s="8"/>
      <c r="C17" s="8"/>
      <c r="D17" s="8"/>
      <c r="E17" s="8"/>
      <c r="F17" s="8"/>
      <c r="G17" s="8"/>
      <c r="H17" s="8"/>
      <c r="I17" s="8"/>
      <c r="J17" s="8"/>
      <c r="K17" s="8"/>
      <c r="L17" s="8"/>
      <c r="M17" s="8"/>
      <c r="N17" s="8"/>
      <c r="O17" s="8"/>
      <c r="P17" s="8"/>
    </row>
    <row r="18" spans="1:16">
      <c r="A18" s="8"/>
      <c r="B18" s="8"/>
      <c r="C18" s="8"/>
      <c r="D18" s="8"/>
      <c r="E18" s="8"/>
      <c r="F18" s="8"/>
      <c r="G18" s="8"/>
      <c r="H18" s="8"/>
      <c r="I18" s="8"/>
      <c r="J18" s="8"/>
      <c r="K18" s="8"/>
      <c r="L18" s="8"/>
      <c r="M18" s="8"/>
      <c r="N18" s="8"/>
      <c r="O18" s="8"/>
      <c r="P18" s="8"/>
    </row>
    <row r="19" spans="1:16">
      <c r="A19" s="8"/>
      <c r="B19" s="8"/>
      <c r="C19" s="8"/>
      <c r="D19" s="8"/>
      <c r="E19" s="8"/>
      <c r="F19" s="8"/>
      <c r="G19" s="8"/>
      <c r="H19" s="8"/>
      <c r="I19" s="8"/>
      <c r="J19" s="8"/>
      <c r="K19" s="8"/>
      <c r="L19" s="8"/>
      <c r="M19" s="8"/>
      <c r="N19" s="8"/>
      <c r="O19" s="8"/>
      <c r="P19" s="8"/>
    </row>
    <row r="20" spans="1:16">
      <c r="A20" s="8"/>
      <c r="B20" s="8"/>
      <c r="C20" s="8"/>
      <c r="D20" s="8"/>
      <c r="E20" s="8"/>
      <c r="F20" s="8"/>
      <c r="G20" s="8"/>
      <c r="H20" s="8"/>
      <c r="I20" s="8"/>
      <c r="J20" s="8"/>
      <c r="K20" s="8"/>
      <c r="L20" s="8"/>
      <c r="M20" s="8"/>
      <c r="N20" s="8"/>
      <c r="O20" s="8"/>
      <c r="P20" s="8"/>
    </row>
    <row r="21" spans="1:16">
      <c r="A21" s="8"/>
      <c r="B21" s="8"/>
      <c r="C21" s="8"/>
      <c r="D21" s="8"/>
      <c r="E21" s="8"/>
      <c r="F21" s="8"/>
      <c r="G21" s="8"/>
      <c r="H21" s="8"/>
      <c r="I21" s="8"/>
      <c r="J21" s="8"/>
      <c r="K21" s="8"/>
      <c r="L21" s="8"/>
      <c r="M21" s="8"/>
      <c r="N21" s="8"/>
      <c r="O21" s="8"/>
      <c r="P21" s="8"/>
    </row>
    <row r="22" spans="1:16">
      <c r="A22" s="8"/>
      <c r="B22" s="8"/>
      <c r="C22" s="8"/>
      <c r="D22" s="8"/>
      <c r="E22" s="8"/>
      <c r="F22" s="8"/>
      <c r="G22" s="8"/>
      <c r="H22" s="8"/>
      <c r="I22" s="8"/>
      <c r="J22" s="8"/>
      <c r="K22" s="8"/>
      <c r="L22" s="8"/>
      <c r="M22" s="8"/>
      <c r="N22" s="8"/>
      <c r="O22" s="8"/>
      <c r="P22" s="8"/>
    </row>
    <row r="23" spans="1:16">
      <c r="A23" s="8"/>
      <c r="B23" s="8"/>
      <c r="C23" s="8"/>
      <c r="D23" s="8"/>
      <c r="E23" s="8"/>
      <c r="F23" s="8"/>
      <c r="G23" s="8"/>
      <c r="H23" s="8"/>
      <c r="I23" s="8"/>
      <c r="J23" s="8"/>
      <c r="K23" s="8"/>
      <c r="L23" s="8"/>
      <c r="M23" s="8"/>
      <c r="N23" s="8"/>
      <c r="O23" s="8"/>
      <c r="P23" s="8"/>
    </row>
    <row r="24" spans="1:16">
      <c r="A24" s="8"/>
      <c r="B24" s="8"/>
      <c r="C24" s="8"/>
      <c r="D24" s="8"/>
      <c r="E24" s="8"/>
      <c r="F24" s="8"/>
      <c r="G24" s="8"/>
      <c r="H24" s="8"/>
      <c r="I24" s="8"/>
      <c r="J24" s="8"/>
      <c r="K24" s="8"/>
      <c r="L24" s="8"/>
      <c r="M24" s="8"/>
      <c r="N24" s="8"/>
      <c r="O24" s="8"/>
      <c r="P24" s="8"/>
    </row>
    <row r="25" spans="1:16">
      <c r="A25" s="8"/>
      <c r="B25" s="8"/>
      <c r="C25" s="8"/>
      <c r="D25" s="8"/>
      <c r="E25" s="8"/>
      <c r="F25" s="8"/>
      <c r="G25" s="8"/>
      <c r="H25" s="8"/>
      <c r="I25" s="8"/>
      <c r="J25" s="8"/>
      <c r="K25" s="8"/>
      <c r="L25" s="8"/>
      <c r="M25" s="8"/>
      <c r="N25" s="8"/>
      <c r="O25" s="8"/>
      <c r="P25" s="8"/>
    </row>
    <row r="26" spans="1:16">
      <c r="A26" s="8"/>
      <c r="B26" s="8"/>
      <c r="C26" s="8"/>
      <c r="D26" s="8"/>
      <c r="E26" s="8"/>
      <c r="F26" s="8"/>
      <c r="G26" s="8"/>
      <c r="H26" s="8"/>
      <c r="I26" s="8"/>
      <c r="J26" s="8"/>
      <c r="K26" s="8"/>
      <c r="L26" s="8"/>
      <c r="M26" s="8"/>
      <c r="N26" s="8"/>
      <c r="O26" s="8"/>
      <c r="P26" s="8"/>
    </row>
    <row r="27" spans="1:16">
      <c r="A27" s="8"/>
      <c r="B27" s="8"/>
      <c r="C27" s="8"/>
      <c r="D27" s="8"/>
      <c r="E27" s="8"/>
      <c r="F27" s="8"/>
      <c r="G27" s="8"/>
      <c r="H27" s="8"/>
      <c r="I27" s="8"/>
      <c r="J27" s="8"/>
      <c r="K27" s="8"/>
      <c r="L27" s="8"/>
      <c r="M27" s="8"/>
      <c r="N27" s="8"/>
      <c r="O27" s="8"/>
      <c r="P27" s="8"/>
    </row>
    <row r="28" spans="1:16">
      <c r="A28" s="8"/>
      <c r="B28" s="8"/>
      <c r="C28" s="8"/>
      <c r="D28" s="8"/>
      <c r="E28" s="8"/>
      <c r="F28" s="8"/>
      <c r="G28" s="8"/>
      <c r="H28" s="8"/>
      <c r="I28" s="8"/>
      <c r="J28" s="8"/>
      <c r="K28" s="8"/>
      <c r="L28" s="8"/>
      <c r="M28" s="8"/>
      <c r="N28" s="8"/>
      <c r="O28" s="8"/>
      <c r="P28" s="8"/>
    </row>
    <row r="29" spans="1:16">
      <c r="A29" s="8"/>
      <c r="B29" s="8"/>
      <c r="C29" s="8"/>
      <c r="D29" s="8"/>
      <c r="E29" s="8"/>
      <c r="F29" s="8"/>
      <c r="G29" s="8"/>
      <c r="H29" s="8"/>
      <c r="I29" s="8"/>
      <c r="J29" s="8"/>
      <c r="K29" s="8"/>
      <c r="L29" s="8"/>
      <c r="M29" s="8"/>
      <c r="N29" s="8"/>
      <c r="O29" s="8"/>
      <c r="P29" s="8"/>
    </row>
    <row r="30" spans="1:16">
      <c r="A30" s="8"/>
      <c r="B30" s="8"/>
      <c r="C30" s="8"/>
      <c r="D30" s="8"/>
      <c r="E30" s="8"/>
      <c r="F30" s="8"/>
      <c r="G30" s="8"/>
      <c r="H30" s="8"/>
      <c r="I30" s="8"/>
      <c r="J30" s="8"/>
      <c r="K30" s="8"/>
      <c r="L30" s="8"/>
      <c r="M30" s="8"/>
      <c r="N30" s="8"/>
      <c r="O30" s="8"/>
      <c r="P30" s="8"/>
    </row>
    <row r="31" spans="1:16">
      <c r="A31" s="8"/>
      <c r="B31" s="8"/>
      <c r="C31" s="8"/>
      <c r="D31" s="8"/>
      <c r="E31" s="8"/>
      <c r="F31" s="8"/>
      <c r="G31" s="8"/>
      <c r="H31" s="8"/>
      <c r="I31" s="8"/>
      <c r="J31" s="8"/>
      <c r="K31" s="8"/>
      <c r="L31" s="8"/>
      <c r="M31" s="8"/>
      <c r="N31" s="8"/>
      <c r="O31" s="8"/>
      <c r="P31" s="8"/>
    </row>
    <row r="32" spans="1:16">
      <c r="A32" s="8"/>
      <c r="B32" s="8"/>
      <c r="C32" s="8"/>
      <c r="D32" s="8"/>
      <c r="E32" s="8"/>
      <c r="F32" s="8"/>
      <c r="G32" s="8"/>
      <c r="H32" s="8"/>
      <c r="I32" s="8"/>
      <c r="J32" s="8"/>
      <c r="K32" s="8"/>
      <c r="L32" s="8"/>
      <c r="M32" s="8"/>
      <c r="N32" s="8"/>
      <c r="O32" s="8"/>
      <c r="P32" s="8"/>
    </row>
    <row r="33" spans="1:16">
      <c r="A33" s="8"/>
      <c r="B33" s="8"/>
      <c r="C33" s="8"/>
      <c r="D33" s="8"/>
      <c r="E33" s="8"/>
      <c r="F33" s="8"/>
      <c r="G33" s="8"/>
      <c r="H33" s="8"/>
      <c r="I33" s="8"/>
      <c r="J33" s="8"/>
      <c r="K33" s="8"/>
      <c r="L33" s="8"/>
      <c r="M33" s="8"/>
      <c r="N33" s="8"/>
      <c r="O33" s="8"/>
      <c r="P33" s="8"/>
    </row>
    <row r="34" spans="1:16">
      <c r="A34" s="8"/>
      <c r="B34" s="8"/>
      <c r="C34" s="8"/>
      <c r="D34" s="8"/>
      <c r="E34" s="8"/>
      <c r="F34" s="8"/>
      <c r="G34" s="8"/>
      <c r="H34" s="8"/>
      <c r="I34" s="8"/>
      <c r="J34" s="8"/>
      <c r="K34" s="8"/>
      <c r="L34" s="8"/>
      <c r="M34" s="8"/>
      <c r="N34" s="8"/>
      <c r="O34" s="8"/>
      <c r="P34" s="8"/>
    </row>
    <row r="35" spans="1:16">
      <c r="A35" s="8"/>
      <c r="B35" s="8"/>
      <c r="C35" s="8"/>
      <c r="D35" s="8"/>
      <c r="E35" s="8"/>
      <c r="F35" s="8"/>
      <c r="G35" s="8"/>
      <c r="H35" s="8"/>
      <c r="I35" s="8"/>
      <c r="J35" s="8"/>
      <c r="K35" s="8"/>
      <c r="L35" s="8"/>
      <c r="M35" s="8"/>
      <c r="N35" s="8"/>
      <c r="O35" s="8"/>
      <c r="P35" s="8"/>
    </row>
    <row r="36" spans="1:16">
      <c r="A36" s="8"/>
      <c r="B36" s="8"/>
      <c r="C36" s="8"/>
      <c r="D36" s="8"/>
      <c r="E36" s="8"/>
      <c r="F36" s="8"/>
      <c r="G36" s="8"/>
      <c r="H36" s="8"/>
      <c r="I36" s="8"/>
      <c r="J36" s="8"/>
      <c r="K36" s="8"/>
      <c r="L36" s="8"/>
      <c r="M36" s="8"/>
      <c r="N36" s="8"/>
      <c r="O36" s="8"/>
      <c r="P36" s="8"/>
    </row>
    <row r="37" spans="1:16">
      <c r="A37" s="8"/>
      <c r="B37" s="8"/>
      <c r="C37" s="8"/>
      <c r="D37" s="8"/>
      <c r="E37" s="8"/>
      <c r="F37" s="8"/>
      <c r="G37" s="8"/>
      <c r="H37" s="8"/>
      <c r="I37" s="8"/>
      <c r="J37" s="8"/>
      <c r="K37" s="8"/>
      <c r="L37" s="8"/>
      <c r="M37" s="8"/>
      <c r="N37" s="8"/>
      <c r="O37" s="8"/>
      <c r="P37" s="8"/>
    </row>
    <row r="38" spans="1:16">
      <c r="A38" s="8"/>
      <c r="B38" s="8"/>
      <c r="C38" s="8"/>
      <c r="D38" s="8"/>
      <c r="E38" s="8"/>
      <c r="F38" s="8"/>
      <c r="G38" s="8"/>
      <c r="H38" s="8"/>
      <c r="I38" s="8"/>
      <c r="J38" s="8"/>
      <c r="K38" s="8"/>
      <c r="L38" s="8"/>
      <c r="M38" s="8"/>
      <c r="N38" s="8"/>
      <c r="O38" s="8"/>
      <c r="P38" s="8"/>
    </row>
    <row r="39" spans="1:16">
      <c r="A39" s="8"/>
      <c r="B39" s="8"/>
      <c r="C39" s="8"/>
      <c r="D39" s="8"/>
      <c r="E39" s="8"/>
      <c r="F39" s="8"/>
      <c r="G39" s="8"/>
      <c r="H39" s="8"/>
      <c r="I39" s="8"/>
      <c r="J39" s="8"/>
      <c r="K39" s="8"/>
      <c r="L39" s="8"/>
      <c r="M39" s="8"/>
      <c r="N39" s="8"/>
      <c r="O39" s="8"/>
      <c r="P39" s="8"/>
    </row>
    <row r="40" spans="1:16">
      <c r="A40" s="8"/>
      <c r="B40" s="8"/>
      <c r="C40" s="8"/>
      <c r="D40" s="8"/>
      <c r="E40" s="8"/>
      <c r="F40" s="8"/>
      <c r="G40" s="8"/>
      <c r="H40" s="8"/>
      <c r="I40" s="8"/>
      <c r="J40" s="8"/>
      <c r="K40" s="8"/>
      <c r="L40" s="8"/>
      <c r="M40" s="8"/>
      <c r="N40" s="8"/>
      <c r="O40" s="8"/>
      <c r="P40" s="8"/>
    </row>
    <row r="41" spans="1:16">
      <c r="A41" s="8"/>
      <c r="B41" s="8"/>
      <c r="C41" s="8"/>
      <c r="D41" s="8"/>
      <c r="E41" s="8"/>
      <c r="F41" s="8"/>
      <c r="G41" s="8"/>
      <c r="H41" s="8"/>
      <c r="I41" s="8"/>
      <c r="J41" s="8"/>
      <c r="K41" s="8"/>
      <c r="L41" s="8"/>
      <c r="M41" s="8"/>
      <c r="N41" s="8"/>
      <c r="O41" s="8"/>
      <c r="P41" s="8"/>
    </row>
    <row r="42" spans="1:16">
      <c r="A42" s="8"/>
      <c r="B42" s="8"/>
      <c r="C42" s="8"/>
      <c r="D42" s="8"/>
      <c r="E42" s="8"/>
      <c r="F42" s="8"/>
      <c r="G42" s="8"/>
      <c r="H42" s="8"/>
      <c r="I42" s="8"/>
      <c r="J42" s="8"/>
      <c r="K42" s="8"/>
      <c r="L42" s="8"/>
      <c r="M42" s="8"/>
      <c r="N42" s="8"/>
      <c r="O42" s="8"/>
      <c r="P42" s="8"/>
    </row>
    <row r="43" spans="1:16">
      <c r="A43" s="8"/>
      <c r="B43" s="8"/>
      <c r="C43" s="8"/>
      <c r="D43" s="8"/>
      <c r="E43" s="8"/>
      <c r="F43" s="8"/>
      <c r="G43" s="8"/>
      <c r="H43" s="8"/>
      <c r="I43" s="8"/>
      <c r="J43" s="8"/>
      <c r="K43" s="8"/>
      <c r="L43" s="8"/>
      <c r="M43" s="8"/>
      <c r="N43" s="8"/>
      <c r="O43" s="8"/>
      <c r="P43" s="8"/>
    </row>
    <row r="44" spans="1:16">
      <c r="A44" s="8"/>
      <c r="B44" s="8"/>
      <c r="C44" s="8"/>
      <c r="D44" s="8"/>
      <c r="E44" s="8"/>
      <c r="F44" s="8"/>
      <c r="G44" s="8"/>
      <c r="H44" s="8"/>
      <c r="I44" s="8"/>
      <c r="J44" s="8"/>
      <c r="K44" s="8"/>
      <c r="L44" s="8"/>
      <c r="M44" s="8"/>
      <c r="N44" s="8"/>
      <c r="O44" s="8"/>
      <c r="P44" s="8"/>
    </row>
    <row r="45" spans="1:16">
      <c r="A45" s="8"/>
      <c r="B45" s="8"/>
      <c r="C45" s="8"/>
      <c r="D45" s="8"/>
      <c r="E45" s="8"/>
      <c r="F45" s="8"/>
      <c r="G45" s="8"/>
      <c r="H45" s="8"/>
      <c r="I45" s="8"/>
      <c r="J45" s="8"/>
      <c r="K45" s="8"/>
      <c r="L45" s="8"/>
      <c r="M45" s="8"/>
      <c r="N45" s="8"/>
      <c r="O45" s="8"/>
      <c r="P45" s="8"/>
    </row>
    <row r="46" spans="1:16">
      <c r="A46" s="8"/>
      <c r="B46" s="8"/>
      <c r="C46" s="8"/>
      <c r="D46" s="8"/>
      <c r="E46" s="8"/>
      <c r="F46" s="8"/>
      <c r="G46" s="8"/>
      <c r="H46" s="8"/>
      <c r="I46" s="8"/>
      <c r="J46" s="8"/>
      <c r="K46" s="8"/>
      <c r="L46" s="8"/>
      <c r="M46" s="8"/>
      <c r="N46" s="8"/>
      <c r="O46" s="8"/>
      <c r="P46" s="8"/>
    </row>
    <row r="47" spans="1:16">
      <c r="A47" s="8"/>
      <c r="B47" s="8"/>
      <c r="C47" s="8"/>
      <c r="D47" s="8"/>
      <c r="E47" s="8"/>
      <c r="F47" s="8"/>
      <c r="G47" s="8"/>
      <c r="H47" s="8"/>
      <c r="I47" s="8"/>
      <c r="J47" s="8"/>
      <c r="K47" s="8"/>
      <c r="L47" s="8"/>
      <c r="M47" s="8"/>
      <c r="N47" s="8"/>
      <c r="O47" s="8"/>
      <c r="P47" s="8"/>
    </row>
    <row r="48" spans="1:16">
      <c r="A48" s="8"/>
      <c r="B48" s="8"/>
      <c r="C48" s="8"/>
      <c r="D48" s="8"/>
      <c r="E48" s="8"/>
      <c r="F48" s="8"/>
      <c r="G48" s="8"/>
      <c r="H48" s="8"/>
      <c r="I48" s="8"/>
      <c r="J48" s="8"/>
      <c r="K48" s="8"/>
      <c r="L48" s="8"/>
      <c r="M48" s="8"/>
      <c r="N48" s="8"/>
      <c r="O48" s="8"/>
      <c r="P48" s="8"/>
    </row>
    <row r="49" spans="1:16">
      <c r="A49" s="8"/>
      <c r="B49" s="8"/>
      <c r="C49" s="8"/>
      <c r="D49" s="8"/>
      <c r="E49" s="8"/>
      <c r="F49" s="8"/>
      <c r="G49" s="8"/>
      <c r="H49" s="8"/>
      <c r="I49" s="8"/>
      <c r="J49" s="8"/>
      <c r="K49" s="8"/>
      <c r="L49" s="8"/>
      <c r="M49" s="8"/>
      <c r="N49" s="8"/>
      <c r="O49" s="8"/>
      <c r="P49" s="8"/>
    </row>
    <row r="50" spans="1:16">
      <c r="A50" s="8"/>
      <c r="B50" s="8"/>
      <c r="C50" s="8"/>
      <c r="D50" s="8"/>
      <c r="E50" s="8"/>
      <c r="F50" s="8"/>
      <c r="G50" s="8"/>
      <c r="H50" s="8"/>
      <c r="I50" s="8"/>
      <c r="J50" s="8"/>
      <c r="K50" s="8"/>
      <c r="L50" s="8"/>
      <c r="M50" s="8"/>
      <c r="N50" s="8"/>
      <c r="O50" s="8"/>
      <c r="P50" s="8"/>
    </row>
    <row r="51" spans="1:16">
      <c r="A51" s="8"/>
      <c r="B51" s="8"/>
      <c r="C51" s="8"/>
      <c r="D51" s="8"/>
      <c r="E51" s="8"/>
      <c r="F51" s="8"/>
      <c r="G51" s="8"/>
      <c r="H51" s="8"/>
      <c r="I51" s="8"/>
      <c r="J51" s="8"/>
      <c r="K51" s="8"/>
      <c r="L51" s="8"/>
      <c r="M51" s="8"/>
      <c r="N51" s="8"/>
      <c r="O51" s="8"/>
      <c r="P51" s="8"/>
    </row>
    <row r="52" spans="1:16">
      <c r="A52" s="8"/>
      <c r="B52" s="8"/>
      <c r="C52" s="8"/>
      <c r="D52" s="8"/>
      <c r="E52" s="8"/>
      <c r="F52" s="8"/>
      <c r="G52" s="8"/>
      <c r="H52" s="8"/>
      <c r="I52" s="8"/>
      <c r="J52" s="8"/>
      <c r="K52" s="8"/>
      <c r="L52" s="8"/>
      <c r="M52" s="8"/>
      <c r="N52" s="8"/>
      <c r="O52" s="8"/>
      <c r="P52" s="8"/>
    </row>
    <row r="53" spans="1:16">
      <c r="A53" s="8"/>
      <c r="B53" s="8"/>
      <c r="C53" s="8"/>
      <c r="D53" s="8"/>
      <c r="E53" s="8"/>
      <c r="F53" s="8"/>
      <c r="G53" s="8"/>
      <c r="H53" s="8"/>
      <c r="I53" s="8"/>
      <c r="J53" s="8"/>
      <c r="K53" s="8"/>
      <c r="L53" s="8"/>
      <c r="M53" s="8"/>
      <c r="N53" s="8"/>
      <c r="O53" s="8"/>
      <c r="P53" s="8"/>
    </row>
    <row r="54" spans="1:16">
      <c r="A54" s="8"/>
      <c r="B54" s="8"/>
      <c r="C54" s="8"/>
      <c r="D54" s="8"/>
      <c r="E54" s="8"/>
      <c r="F54" s="8"/>
      <c r="G54" s="8"/>
      <c r="H54" s="8"/>
      <c r="I54" s="8"/>
      <c r="J54" s="8"/>
      <c r="K54" s="8"/>
      <c r="L54" s="8"/>
      <c r="M54" s="8"/>
      <c r="N54" s="8"/>
      <c r="O54" s="8"/>
      <c r="P54" s="8"/>
    </row>
    <row r="55" spans="1:16">
      <c r="A55" s="8"/>
      <c r="B55" s="8"/>
      <c r="C55" s="8"/>
      <c r="D55" s="8"/>
      <c r="E55" s="8"/>
      <c r="F55" s="8"/>
      <c r="G55" s="8"/>
      <c r="H55" s="8"/>
      <c r="I55" s="8"/>
      <c r="J55" s="8"/>
      <c r="K55" s="8"/>
      <c r="L55" s="8"/>
      <c r="M55" s="8"/>
      <c r="N55" s="8"/>
      <c r="O55" s="8"/>
      <c r="P55" s="8"/>
    </row>
    <row r="56" spans="1:16">
      <c r="A56" s="8"/>
      <c r="B56" s="8"/>
      <c r="C56" s="8"/>
      <c r="D56" s="8"/>
      <c r="E56" s="8"/>
      <c r="F56" s="8"/>
      <c r="G56" s="8"/>
      <c r="H56" s="8"/>
      <c r="I56" s="8"/>
      <c r="J56" s="8"/>
      <c r="K56" s="8"/>
      <c r="L56" s="8"/>
      <c r="M56" s="8"/>
      <c r="N56" s="8"/>
      <c r="O56" s="8"/>
      <c r="P56" s="8"/>
    </row>
    <row r="57" spans="1:16">
      <c r="A57" s="8"/>
      <c r="B57" s="8"/>
      <c r="C57" s="8"/>
      <c r="D57" s="8"/>
      <c r="E57" s="8"/>
      <c r="F57" s="8"/>
      <c r="G57" s="8"/>
      <c r="H57" s="8"/>
      <c r="I57" s="8"/>
      <c r="J57" s="8"/>
      <c r="K57" s="8"/>
      <c r="L57" s="8"/>
      <c r="M57" s="8"/>
      <c r="N57" s="8"/>
      <c r="O57" s="8"/>
      <c r="P57" s="8"/>
    </row>
    <row r="58" spans="1:16">
      <c r="A58" s="8"/>
      <c r="B58" s="8"/>
      <c r="C58" s="8"/>
      <c r="D58" s="8"/>
      <c r="E58" s="8"/>
      <c r="F58" s="8"/>
      <c r="G58" s="8"/>
      <c r="H58" s="8"/>
      <c r="I58" s="8"/>
      <c r="J58" s="8"/>
      <c r="K58" s="8"/>
      <c r="L58" s="8"/>
      <c r="M58" s="8"/>
      <c r="N58" s="8"/>
      <c r="O58" s="8"/>
      <c r="P58" s="8"/>
    </row>
    <row r="59" spans="1:16">
      <c r="A59" s="8"/>
      <c r="B59" s="8"/>
      <c r="C59" s="8"/>
      <c r="D59" s="8"/>
      <c r="E59" s="8"/>
      <c r="F59" s="8"/>
      <c r="G59" s="8"/>
      <c r="H59" s="8"/>
      <c r="I59" s="8"/>
      <c r="J59" s="8"/>
      <c r="K59" s="8"/>
      <c r="L59" s="8"/>
      <c r="M59" s="8"/>
      <c r="N59" s="8"/>
      <c r="O59" s="8"/>
      <c r="P59" s="8"/>
    </row>
    <row r="60" spans="1:16">
      <c r="A60" s="8"/>
      <c r="B60" s="8"/>
      <c r="C60" s="8"/>
      <c r="D60" s="8"/>
      <c r="E60" s="8"/>
      <c r="F60" s="8"/>
      <c r="G60" s="8"/>
      <c r="H60" s="8"/>
      <c r="I60" s="8"/>
      <c r="J60" s="8"/>
      <c r="K60" s="8"/>
      <c r="L60" s="8"/>
      <c r="M60" s="8"/>
      <c r="N60" s="8"/>
      <c r="O60" s="8"/>
      <c r="P60" s="8"/>
    </row>
    <row r="61" spans="1:16">
      <c r="A61" s="8"/>
      <c r="B61" s="8"/>
      <c r="C61" s="8"/>
      <c r="D61" s="8"/>
      <c r="E61" s="8"/>
      <c r="F61" s="8"/>
      <c r="G61" s="8"/>
      <c r="H61" s="8"/>
      <c r="I61" s="8"/>
      <c r="J61" s="8"/>
      <c r="K61" s="8"/>
      <c r="L61" s="8"/>
      <c r="M61" s="8"/>
      <c r="N61" s="8"/>
      <c r="O61" s="8"/>
      <c r="P61" s="8"/>
    </row>
    <row r="62" spans="1:16">
      <c r="A62" s="8"/>
      <c r="B62" s="8"/>
      <c r="C62" s="8"/>
      <c r="D62" s="8"/>
      <c r="E62" s="8"/>
      <c r="F62" s="8"/>
      <c r="G62" s="8"/>
      <c r="H62" s="8"/>
      <c r="I62" s="8"/>
      <c r="J62" s="8"/>
      <c r="K62" s="8"/>
      <c r="L62" s="8"/>
      <c r="M62" s="8"/>
      <c r="N62" s="8"/>
      <c r="O62" s="8"/>
      <c r="P62" s="8"/>
    </row>
    <row r="63" spans="1:16">
      <c r="A63" s="8"/>
      <c r="B63" s="8"/>
      <c r="C63" s="8"/>
      <c r="D63" s="8"/>
      <c r="E63" s="8"/>
      <c r="F63" s="8"/>
      <c r="G63" s="8"/>
      <c r="H63" s="8"/>
      <c r="I63" s="8"/>
      <c r="J63" s="8"/>
      <c r="K63" s="8"/>
      <c r="L63" s="8"/>
      <c r="M63" s="8"/>
      <c r="N63" s="8"/>
      <c r="O63" s="8"/>
      <c r="P63" s="8"/>
    </row>
    <row r="64" spans="1:16">
      <c r="A64" s="8"/>
      <c r="B64" s="8"/>
      <c r="C64" s="8"/>
      <c r="D64" s="8"/>
      <c r="E64" s="8"/>
      <c r="F64" s="8"/>
      <c r="G64" s="8"/>
      <c r="H64" s="8"/>
      <c r="I64" s="8"/>
      <c r="J64" s="8"/>
      <c r="K64" s="8"/>
      <c r="L64" s="8"/>
      <c r="M64" s="8"/>
      <c r="N64" s="8"/>
      <c r="O64" s="8"/>
      <c r="P64" s="8"/>
    </row>
    <row r="65" spans="1:16">
      <c r="A65" s="8"/>
      <c r="B65" s="8"/>
      <c r="C65" s="8"/>
      <c r="D65" s="8"/>
      <c r="E65" s="8"/>
      <c r="F65" s="8"/>
      <c r="G65" s="8"/>
      <c r="H65" s="8"/>
      <c r="I65" s="8"/>
      <c r="J65" s="8"/>
      <c r="K65" s="8"/>
      <c r="L65" s="8"/>
      <c r="M65" s="8"/>
      <c r="N65" s="8"/>
      <c r="O65" s="8"/>
      <c r="P65" s="8"/>
    </row>
    <row r="66" spans="1:16">
      <c r="A66" s="8"/>
      <c r="B66" s="8"/>
      <c r="C66" s="8"/>
      <c r="D66" s="8"/>
      <c r="E66" s="8"/>
      <c r="F66" s="8"/>
      <c r="G66" s="8"/>
      <c r="H66" s="8"/>
      <c r="I66" s="8"/>
      <c r="J66" s="8"/>
      <c r="K66" s="8"/>
      <c r="L66" s="8"/>
      <c r="M66" s="8"/>
      <c r="N66" s="8"/>
      <c r="O66" s="8"/>
      <c r="P66" s="8"/>
    </row>
    <row r="67" spans="1:16">
      <c r="A67" s="8"/>
      <c r="B67" s="8"/>
      <c r="C67" s="8"/>
      <c r="D67" s="8"/>
      <c r="E67" s="8"/>
      <c r="F67" s="8"/>
      <c r="G67" s="8"/>
      <c r="H67" s="8"/>
      <c r="I67" s="8"/>
      <c r="J67" s="8"/>
      <c r="K67" s="8"/>
      <c r="L67" s="8"/>
      <c r="M67" s="8"/>
      <c r="N67" s="8"/>
      <c r="O67" s="8"/>
      <c r="P67" s="8"/>
    </row>
    <row r="68" spans="1:16">
      <c r="A68" s="8"/>
      <c r="B68" s="8"/>
      <c r="C68" s="8"/>
      <c r="D68" s="8"/>
      <c r="E68" s="8"/>
      <c r="F68" s="8"/>
      <c r="G68" s="8"/>
      <c r="H68" s="8"/>
      <c r="I68" s="8"/>
      <c r="J68" s="8"/>
      <c r="K68" s="8"/>
      <c r="L68" s="8"/>
      <c r="M68" s="8"/>
      <c r="N68" s="8"/>
      <c r="O68" s="8"/>
      <c r="P68" s="8"/>
    </row>
    <row r="69" spans="1:16">
      <c r="A69" s="8"/>
      <c r="B69" s="8"/>
      <c r="C69" s="8"/>
      <c r="D69" s="8"/>
      <c r="E69" s="8"/>
      <c r="F69" s="8"/>
      <c r="G69" s="8"/>
      <c r="H69" s="8"/>
      <c r="I69" s="8"/>
      <c r="J69" s="8"/>
      <c r="K69" s="8"/>
      <c r="L69" s="8"/>
      <c r="M69" s="8"/>
      <c r="N69" s="8"/>
      <c r="O69" s="8"/>
      <c r="P69" s="8"/>
    </row>
    <row r="70" spans="1:16">
      <c r="A70" s="8"/>
      <c r="B70" s="8"/>
      <c r="C70" s="8"/>
      <c r="D70" s="8"/>
      <c r="E70" s="8"/>
      <c r="F70" s="8"/>
      <c r="G70" s="8"/>
      <c r="H70" s="8"/>
      <c r="I70" s="8"/>
      <c r="J70" s="8"/>
      <c r="K70" s="8"/>
      <c r="L70" s="8"/>
      <c r="M70" s="8"/>
      <c r="N70" s="8"/>
      <c r="O70" s="8"/>
      <c r="P70" s="8"/>
    </row>
    <row r="71" spans="1:16">
      <c r="A71" s="8"/>
      <c r="B71" s="8"/>
      <c r="C71" s="8"/>
      <c r="D71" s="8"/>
      <c r="E71" s="8"/>
      <c r="F71" s="8"/>
      <c r="G71" s="8"/>
      <c r="H71" s="8"/>
      <c r="I71" s="8"/>
      <c r="J71" s="8"/>
      <c r="K71" s="8"/>
      <c r="L71" s="8"/>
      <c r="M71" s="8"/>
      <c r="N71" s="8"/>
      <c r="O71" s="8"/>
      <c r="P71" s="8"/>
    </row>
    <row r="72" spans="1:16">
      <c r="A72" s="8"/>
      <c r="B72" s="8"/>
      <c r="C72" s="8"/>
      <c r="D72" s="8"/>
      <c r="E72" s="8"/>
      <c r="F72" s="8"/>
      <c r="G72" s="8"/>
      <c r="H72" s="8"/>
      <c r="I72" s="8"/>
      <c r="J72" s="8"/>
      <c r="K72" s="8"/>
      <c r="L72" s="8"/>
      <c r="M72" s="8"/>
      <c r="N72" s="8"/>
      <c r="O72" s="8"/>
      <c r="P72" s="8"/>
    </row>
    <row r="73" spans="1:16">
      <c r="A73" s="8"/>
      <c r="B73" s="8"/>
      <c r="C73" s="8"/>
      <c r="D73" s="8"/>
      <c r="E73" s="8"/>
      <c r="F73" s="8"/>
      <c r="G73" s="8"/>
      <c r="H73" s="8"/>
      <c r="I73" s="8"/>
      <c r="J73" s="8"/>
      <c r="K73" s="8"/>
      <c r="L73" s="8"/>
      <c r="M73" s="8"/>
      <c r="N73" s="8"/>
      <c r="O73" s="8"/>
      <c r="P73" s="8"/>
    </row>
    <row r="74" spans="1:16">
      <c r="A74" s="8"/>
      <c r="B74" s="8"/>
      <c r="C74" s="8"/>
      <c r="D74" s="8"/>
      <c r="E74" s="8"/>
      <c r="F74" s="8"/>
      <c r="G74" s="8"/>
      <c r="H74" s="8"/>
      <c r="I74" s="8"/>
      <c r="J74" s="8"/>
      <c r="K74" s="8"/>
      <c r="L74" s="8"/>
      <c r="M74" s="8"/>
      <c r="N74" s="8"/>
      <c r="O74" s="8"/>
      <c r="P74" s="8"/>
    </row>
    <row r="75" spans="1:16">
      <c r="A75" s="8"/>
      <c r="B75" s="8"/>
      <c r="C75" s="8"/>
      <c r="D75" s="8"/>
      <c r="E75" s="8"/>
      <c r="F75" s="8"/>
      <c r="G75" s="8"/>
      <c r="H75" s="8"/>
      <c r="I75" s="8"/>
      <c r="J75" s="8"/>
      <c r="K75" s="8"/>
      <c r="L75" s="8"/>
      <c r="M75" s="8"/>
      <c r="N75" s="8"/>
      <c r="O75" s="8"/>
      <c r="P75" s="8"/>
    </row>
    <row r="76" spans="1:16">
      <c r="A76" s="8"/>
      <c r="B76" s="8"/>
      <c r="C76" s="8"/>
      <c r="D76" s="8"/>
      <c r="E76" s="8"/>
      <c r="F76" s="8"/>
      <c r="G76" s="8"/>
      <c r="H76" s="8"/>
      <c r="I76" s="8"/>
      <c r="J76" s="8"/>
      <c r="K76" s="8"/>
      <c r="L76" s="8"/>
      <c r="M76" s="8"/>
      <c r="N76" s="8"/>
      <c r="O76" s="8"/>
      <c r="P76" s="8"/>
    </row>
    <row r="77" spans="1:16">
      <c r="A77" s="8"/>
      <c r="B77" s="8"/>
      <c r="C77" s="8"/>
      <c r="D77" s="8"/>
      <c r="E77" s="8"/>
      <c r="F77" s="8"/>
      <c r="G77" s="8"/>
      <c r="H77" s="8"/>
      <c r="I77" s="8"/>
      <c r="J77" s="8"/>
      <c r="K77" s="8"/>
      <c r="L77" s="8"/>
      <c r="M77" s="8"/>
      <c r="N77" s="8"/>
      <c r="O77" s="8"/>
      <c r="P77" s="8"/>
    </row>
    <row r="78" spans="1:16">
      <c r="A78" s="8"/>
      <c r="B78" s="8"/>
      <c r="C78" s="8"/>
      <c r="D78" s="8"/>
      <c r="E78" s="8"/>
      <c r="F78" s="8"/>
      <c r="G78" s="8"/>
      <c r="H78" s="8"/>
      <c r="I78" s="8"/>
      <c r="J78" s="8"/>
      <c r="K78" s="8"/>
      <c r="L78" s="8"/>
      <c r="M78" s="8"/>
      <c r="N78" s="8"/>
      <c r="O78" s="8"/>
      <c r="P78" s="8"/>
    </row>
    <row r="79" spans="1:16">
      <c r="A79" s="8"/>
      <c r="B79" s="8"/>
      <c r="C79" s="8"/>
      <c r="D79" s="8"/>
      <c r="E79" s="8"/>
      <c r="F79" s="8"/>
      <c r="G79" s="8"/>
      <c r="H79" s="8"/>
      <c r="I79" s="8"/>
      <c r="J79" s="8"/>
      <c r="K79" s="8"/>
      <c r="L79" s="8"/>
      <c r="M79" s="8"/>
      <c r="N79" s="8"/>
      <c r="O79" s="8"/>
      <c r="P79" s="8"/>
    </row>
    <row r="80" spans="1:16">
      <c r="A80" s="8"/>
      <c r="B80" s="8"/>
      <c r="C80" s="8"/>
      <c r="D80" s="8"/>
      <c r="E80" s="8"/>
      <c r="F80" s="8"/>
      <c r="G80" s="8"/>
      <c r="H80" s="8"/>
      <c r="I80" s="8"/>
      <c r="J80" s="8"/>
      <c r="K80" s="8"/>
      <c r="L80" s="8"/>
      <c r="M80" s="8"/>
      <c r="N80" s="8"/>
      <c r="O80" s="8"/>
      <c r="P80" s="8"/>
    </row>
    <row r="81" spans="1:16">
      <c r="A81" s="8"/>
      <c r="B81" s="8"/>
      <c r="C81" s="8"/>
      <c r="D81" s="8"/>
      <c r="E81" s="8"/>
      <c r="F81" s="8"/>
      <c r="G81" s="8"/>
      <c r="H81" s="8"/>
      <c r="I81" s="8"/>
      <c r="J81" s="8"/>
      <c r="K81" s="8"/>
      <c r="L81" s="8"/>
      <c r="M81" s="8"/>
      <c r="N81" s="8"/>
      <c r="O81" s="8"/>
      <c r="P81" s="8"/>
    </row>
    <row r="82" spans="1:16">
      <c r="A82" s="8"/>
      <c r="B82" s="8"/>
      <c r="C82" s="8"/>
      <c r="D82" s="8"/>
      <c r="E82" s="8"/>
      <c r="F82" s="8"/>
      <c r="G82" s="8"/>
      <c r="H82" s="8"/>
      <c r="I82" s="8"/>
      <c r="J82" s="8"/>
      <c r="K82" s="8"/>
      <c r="L82" s="8"/>
      <c r="M82" s="8"/>
      <c r="N82" s="8"/>
      <c r="O82" s="8"/>
      <c r="P82" s="8"/>
    </row>
    <row r="83" spans="1:16">
      <c r="A83" s="8"/>
      <c r="B83" s="8"/>
      <c r="C83" s="8"/>
      <c r="D83" s="8"/>
      <c r="E83" s="8"/>
      <c r="F83" s="8"/>
      <c r="G83" s="8"/>
      <c r="H83" s="8"/>
      <c r="I83" s="8"/>
      <c r="J83" s="8"/>
      <c r="K83" s="8"/>
      <c r="L83" s="8"/>
      <c r="M83" s="8"/>
      <c r="N83" s="8"/>
      <c r="O83" s="8"/>
      <c r="P83" s="8"/>
    </row>
    <row r="84" spans="1:16">
      <c r="A84" s="8"/>
      <c r="B84" s="8"/>
      <c r="C84" s="8"/>
      <c r="D84" s="8"/>
      <c r="E84" s="8"/>
      <c r="F84" s="8"/>
      <c r="G84" s="8"/>
      <c r="H84" s="8"/>
      <c r="I84" s="8"/>
      <c r="J84" s="8"/>
      <c r="K84" s="8"/>
      <c r="L84" s="8"/>
      <c r="M84" s="8"/>
      <c r="N84" s="8"/>
      <c r="O84" s="8"/>
      <c r="P84" s="8"/>
    </row>
    <row r="85" spans="1:16">
      <c r="A85" s="8"/>
      <c r="B85" s="8"/>
      <c r="C85" s="8"/>
      <c r="D85" s="8"/>
      <c r="E85" s="8"/>
      <c r="F85" s="8"/>
      <c r="G85" s="8"/>
      <c r="H85" s="8"/>
      <c r="I85" s="8"/>
      <c r="J85" s="8"/>
      <c r="K85" s="8"/>
      <c r="L85" s="8"/>
      <c r="M85" s="8"/>
      <c r="N85" s="8"/>
      <c r="O85" s="8"/>
      <c r="P85" s="8"/>
    </row>
    <row r="86" spans="1:16">
      <c r="A86" s="8"/>
      <c r="B86" s="8"/>
      <c r="C86" s="8"/>
      <c r="D86" s="8"/>
      <c r="E86" s="8"/>
      <c r="F86" s="8"/>
      <c r="G86" s="8"/>
      <c r="H86" s="8"/>
      <c r="I86" s="8"/>
      <c r="J86" s="8"/>
      <c r="K86" s="8"/>
      <c r="L86" s="8"/>
      <c r="M86" s="8"/>
      <c r="N86" s="8"/>
      <c r="O86" s="8"/>
      <c r="P86" s="8"/>
    </row>
    <row r="87" spans="1:16">
      <c r="A87" s="8"/>
      <c r="B87" s="8"/>
      <c r="C87" s="8"/>
      <c r="D87" s="8"/>
      <c r="E87" s="8"/>
      <c r="F87" s="8"/>
      <c r="G87" s="8"/>
      <c r="H87" s="8"/>
      <c r="I87" s="8"/>
      <c r="J87" s="8"/>
      <c r="K87" s="8"/>
      <c r="L87" s="8"/>
      <c r="M87" s="8"/>
      <c r="N87" s="8"/>
      <c r="O87" s="8"/>
      <c r="P87" s="8"/>
    </row>
    <row r="88" spans="1:16">
      <c r="A88" s="8"/>
      <c r="B88" s="8"/>
      <c r="C88" s="8"/>
      <c r="D88" s="8"/>
      <c r="E88" s="8"/>
      <c r="F88" s="8"/>
      <c r="G88" s="8"/>
      <c r="H88" s="8"/>
      <c r="I88" s="8"/>
      <c r="J88" s="8"/>
      <c r="K88" s="8"/>
      <c r="L88" s="8"/>
      <c r="M88" s="8"/>
      <c r="N88" s="8"/>
      <c r="O88" s="8"/>
      <c r="P88" s="8"/>
    </row>
    <row r="89" spans="1:16">
      <c r="A89" s="8"/>
      <c r="B89" s="8"/>
      <c r="C89" s="8"/>
      <c r="D89" s="8"/>
      <c r="E89" s="8"/>
      <c r="F89" s="8"/>
      <c r="G89" s="8"/>
      <c r="H89" s="8"/>
      <c r="I89" s="8"/>
      <c r="J89" s="8"/>
      <c r="K89" s="8"/>
      <c r="L89" s="8"/>
      <c r="M89" s="8"/>
      <c r="N89" s="8"/>
      <c r="O89" s="8"/>
      <c r="P89" s="8"/>
    </row>
    <row r="90" spans="1:16">
      <c r="A90" s="8"/>
      <c r="B90" s="8"/>
      <c r="C90" s="8"/>
      <c r="D90" s="8"/>
      <c r="E90" s="8"/>
      <c r="F90" s="8"/>
      <c r="G90" s="8"/>
      <c r="H90" s="8"/>
      <c r="I90" s="8"/>
      <c r="J90" s="8"/>
      <c r="K90" s="8"/>
      <c r="L90" s="8"/>
      <c r="M90" s="8"/>
      <c r="N90" s="8"/>
      <c r="O90" s="8"/>
      <c r="P90" s="8"/>
    </row>
    <row r="91" spans="1:16">
      <c r="A91" s="8"/>
      <c r="B91" s="8"/>
      <c r="C91" s="8"/>
      <c r="D91" s="8"/>
      <c r="E91" s="8"/>
      <c r="F91" s="8"/>
      <c r="G91" s="8"/>
      <c r="H91" s="8"/>
      <c r="I91" s="8"/>
      <c r="J91" s="8"/>
      <c r="K91" s="8"/>
      <c r="L91" s="8"/>
      <c r="M91" s="8"/>
      <c r="N91" s="8"/>
      <c r="O91" s="8"/>
      <c r="P91" s="8"/>
    </row>
    <row r="92" spans="1:16">
      <c r="A92" s="8"/>
      <c r="B92" s="8"/>
      <c r="C92" s="8"/>
      <c r="D92" s="8"/>
      <c r="E92" s="8"/>
      <c r="F92" s="8"/>
      <c r="G92" s="8"/>
      <c r="H92" s="8"/>
      <c r="I92" s="8"/>
      <c r="J92" s="8"/>
      <c r="K92" s="8"/>
      <c r="L92" s="8"/>
      <c r="M92" s="8"/>
      <c r="N92" s="8"/>
      <c r="O92" s="8"/>
      <c r="P92" s="8"/>
    </row>
    <row r="93" spans="1:16">
      <c r="A93" s="8"/>
      <c r="B93" s="8"/>
      <c r="C93" s="8"/>
      <c r="D93" s="8"/>
      <c r="E93" s="8"/>
      <c r="F93" s="8"/>
      <c r="G93" s="8"/>
      <c r="H93" s="8"/>
      <c r="I93" s="8"/>
      <c r="J93" s="8"/>
      <c r="K93" s="8"/>
      <c r="L93" s="8"/>
      <c r="M93" s="8"/>
      <c r="N93" s="8"/>
      <c r="O93" s="8"/>
      <c r="P93" s="8"/>
    </row>
    <row r="94" spans="1:16">
      <c r="A94" s="8"/>
      <c r="B94" s="8"/>
      <c r="C94" s="8"/>
      <c r="D94" s="8"/>
      <c r="E94" s="8"/>
      <c r="F94" s="8"/>
      <c r="G94" s="8"/>
      <c r="H94" s="8"/>
      <c r="I94" s="8"/>
      <c r="J94" s="8"/>
      <c r="K94" s="8"/>
      <c r="L94" s="8"/>
      <c r="M94" s="8"/>
      <c r="N94" s="8"/>
      <c r="O94" s="8"/>
      <c r="P94" s="8"/>
    </row>
    <row r="95" spans="1:16">
      <c r="A95" s="8"/>
      <c r="B95" s="8"/>
      <c r="C95" s="8"/>
      <c r="D95" s="8"/>
      <c r="E95" s="8"/>
      <c r="F95" s="8"/>
      <c r="G95" s="8"/>
      <c r="H95" s="8"/>
      <c r="I95" s="8"/>
      <c r="J95" s="8"/>
      <c r="K95" s="8"/>
      <c r="L95" s="8"/>
      <c r="M95" s="8"/>
      <c r="N95" s="8"/>
      <c r="O95" s="8"/>
      <c r="P95" s="8"/>
    </row>
    <row r="96" spans="1:16">
      <c r="A96" s="8"/>
      <c r="B96" s="8"/>
      <c r="C96" s="8"/>
      <c r="D96" s="8"/>
      <c r="E96" s="8"/>
      <c r="F96" s="8"/>
      <c r="G96" s="8"/>
      <c r="H96" s="8"/>
      <c r="I96" s="8"/>
      <c r="J96" s="8"/>
      <c r="K96" s="8"/>
      <c r="L96" s="8"/>
      <c r="M96" s="8"/>
      <c r="N96" s="8"/>
      <c r="O96" s="8"/>
      <c r="P96" s="8"/>
    </row>
    <row r="97" spans="1:16">
      <c r="A97" s="8"/>
      <c r="B97" s="8"/>
      <c r="C97" s="8"/>
      <c r="D97" s="8"/>
      <c r="E97" s="8"/>
      <c r="F97" s="8"/>
      <c r="G97" s="8"/>
      <c r="H97" s="8"/>
      <c r="I97" s="8"/>
      <c r="J97" s="8"/>
      <c r="K97" s="8"/>
      <c r="L97" s="8"/>
      <c r="M97" s="8"/>
      <c r="N97" s="8"/>
      <c r="O97" s="8"/>
      <c r="P97" s="8"/>
    </row>
    <row r="98" spans="1:16">
      <c r="A98" s="8"/>
      <c r="B98" s="8"/>
      <c r="C98" s="8"/>
      <c r="D98" s="8"/>
      <c r="E98" s="8"/>
      <c r="F98" s="8"/>
      <c r="G98" s="8"/>
      <c r="H98" s="8"/>
      <c r="I98" s="8"/>
      <c r="J98" s="8"/>
      <c r="K98" s="8"/>
      <c r="L98" s="8"/>
      <c r="M98" s="8"/>
      <c r="N98" s="8"/>
      <c r="O98" s="8"/>
      <c r="P98" s="8"/>
    </row>
    <row r="99" spans="1:16">
      <c r="A99" s="8"/>
      <c r="B99" s="8"/>
      <c r="C99" s="8"/>
      <c r="D99" s="8"/>
      <c r="E99" s="8"/>
      <c r="F99" s="8"/>
      <c r="G99" s="8"/>
      <c r="H99" s="8"/>
      <c r="I99" s="8"/>
      <c r="J99" s="8"/>
      <c r="K99" s="8"/>
      <c r="L99" s="8"/>
      <c r="M99" s="8"/>
      <c r="N99" s="8"/>
      <c r="O99" s="8"/>
      <c r="P99" s="8"/>
    </row>
    <row r="100" spans="1:16">
      <c r="A100" s="8"/>
      <c r="B100" s="8"/>
      <c r="C100" s="8"/>
      <c r="D100" s="8"/>
      <c r="E100" s="8"/>
      <c r="F100" s="8"/>
      <c r="G100" s="8"/>
      <c r="H100" s="8"/>
      <c r="I100" s="8"/>
      <c r="J100" s="8"/>
      <c r="K100" s="8"/>
      <c r="L100" s="8"/>
      <c r="M100" s="8"/>
      <c r="N100" s="8"/>
      <c r="O100" s="8"/>
      <c r="P100" s="8"/>
    </row>
    <row r="101" spans="1:16">
      <c r="A101" s="8"/>
      <c r="B101" s="8"/>
      <c r="C101" s="8"/>
      <c r="D101" s="8"/>
      <c r="E101" s="8"/>
      <c r="F101" s="8"/>
      <c r="G101" s="8"/>
      <c r="H101" s="8"/>
      <c r="I101" s="8"/>
      <c r="J101" s="8"/>
      <c r="K101" s="8"/>
      <c r="L101" s="8"/>
      <c r="M101" s="8"/>
      <c r="N101" s="8"/>
      <c r="O101" s="8"/>
      <c r="P101" s="8"/>
    </row>
    <row r="102" spans="1:16">
      <c r="A102" s="8"/>
      <c r="B102" s="8"/>
      <c r="C102" s="8"/>
      <c r="D102" s="8"/>
      <c r="E102" s="8"/>
      <c r="F102" s="8"/>
      <c r="G102" s="8"/>
      <c r="H102" s="8"/>
      <c r="I102" s="8"/>
      <c r="J102" s="8"/>
      <c r="K102" s="8"/>
      <c r="L102" s="8"/>
      <c r="M102" s="8"/>
      <c r="N102" s="8"/>
      <c r="O102" s="8"/>
      <c r="P102" s="8"/>
    </row>
    <row r="103" spans="1:16">
      <c r="A103" s="8"/>
      <c r="B103" s="8"/>
      <c r="C103" s="8"/>
      <c r="D103" s="8"/>
      <c r="E103" s="8"/>
      <c r="F103" s="8"/>
      <c r="G103" s="8"/>
      <c r="H103" s="8"/>
      <c r="I103" s="8"/>
      <c r="J103" s="8"/>
      <c r="K103" s="8"/>
      <c r="L103" s="8"/>
      <c r="M103" s="8"/>
      <c r="N103" s="8"/>
      <c r="O103" s="8"/>
      <c r="P103" s="8"/>
    </row>
    <row r="104" spans="1:16">
      <c r="A104" s="8"/>
      <c r="B104" s="8"/>
      <c r="C104" s="8"/>
      <c r="D104" s="8"/>
      <c r="E104" s="8"/>
      <c r="F104" s="8"/>
      <c r="G104" s="8"/>
      <c r="H104" s="8"/>
      <c r="I104" s="8"/>
      <c r="J104" s="8"/>
      <c r="K104" s="8"/>
      <c r="L104" s="8"/>
      <c r="M104" s="8"/>
      <c r="N104" s="8"/>
      <c r="O104" s="8"/>
      <c r="P104" s="8"/>
    </row>
    <row r="105" spans="1:16">
      <c r="A105" s="8"/>
      <c r="B105" s="8"/>
      <c r="C105" s="8"/>
      <c r="D105" s="8"/>
      <c r="E105" s="8"/>
      <c r="F105" s="8"/>
      <c r="G105" s="8"/>
      <c r="H105" s="8"/>
      <c r="I105" s="8"/>
      <c r="J105" s="8"/>
      <c r="K105" s="8"/>
      <c r="L105" s="8"/>
      <c r="M105" s="8"/>
      <c r="N105" s="8"/>
      <c r="O105" s="8"/>
      <c r="P105" s="8"/>
    </row>
    <row r="106" spans="1:16">
      <c r="A106" s="8"/>
      <c r="B106" s="8"/>
      <c r="C106" s="8"/>
      <c r="D106" s="8"/>
      <c r="E106" s="8"/>
      <c r="F106" s="8"/>
      <c r="G106" s="8"/>
      <c r="H106" s="8"/>
      <c r="I106" s="8"/>
      <c r="J106" s="8"/>
      <c r="K106" s="8"/>
      <c r="L106" s="8"/>
      <c r="M106" s="8"/>
      <c r="N106" s="8"/>
      <c r="O106" s="8"/>
      <c r="P106" s="8"/>
    </row>
    <row r="107" spans="1:16">
      <c r="A107" s="8"/>
      <c r="B107" s="8"/>
      <c r="C107" s="8"/>
      <c r="D107" s="8"/>
      <c r="E107" s="8"/>
      <c r="F107" s="8"/>
      <c r="G107" s="8"/>
      <c r="H107" s="8"/>
      <c r="I107" s="8"/>
      <c r="J107" s="8"/>
      <c r="K107" s="8"/>
      <c r="L107" s="8"/>
      <c r="M107" s="8"/>
      <c r="N107" s="8"/>
      <c r="O107" s="8"/>
      <c r="P107" s="8"/>
    </row>
    <row r="108" spans="1:16">
      <c r="A108" s="8"/>
      <c r="B108" s="8"/>
      <c r="C108" s="8"/>
      <c r="D108" s="8"/>
      <c r="E108" s="8"/>
      <c r="F108" s="8"/>
      <c r="G108" s="8"/>
      <c r="H108" s="8"/>
      <c r="I108" s="8"/>
      <c r="J108" s="8"/>
      <c r="K108" s="8"/>
      <c r="L108" s="8"/>
      <c r="M108" s="8"/>
      <c r="N108" s="8"/>
      <c r="O108" s="8"/>
      <c r="P108" s="8"/>
    </row>
    <row r="109" spans="1:16">
      <c r="A109" s="8"/>
      <c r="B109" s="8"/>
      <c r="C109" s="8"/>
      <c r="D109" s="8"/>
      <c r="E109" s="8"/>
      <c r="F109" s="8"/>
      <c r="G109" s="8"/>
      <c r="H109" s="8"/>
      <c r="I109" s="8"/>
      <c r="J109" s="8"/>
      <c r="K109" s="8"/>
      <c r="L109" s="8"/>
      <c r="M109" s="8"/>
      <c r="N109" s="8"/>
      <c r="O109" s="8"/>
      <c r="P109" s="8"/>
    </row>
    <row r="110" spans="1:16">
      <c r="A110" s="8"/>
      <c r="B110" s="8"/>
      <c r="C110" s="8"/>
      <c r="D110" s="8"/>
      <c r="E110" s="8"/>
      <c r="F110" s="8"/>
      <c r="G110" s="8"/>
      <c r="H110" s="8"/>
      <c r="I110" s="8"/>
      <c r="J110" s="8"/>
      <c r="K110" s="8"/>
      <c r="L110" s="8"/>
      <c r="M110" s="8"/>
      <c r="N110" s="8"/>
      <c r="O110" s="8"/>
      <c r="P110" s="8"/>
    </row>
    <row r="111" spans="1:16">
      <c r="A111" s="8"/>
      <c r="B111" s="8"/>
      <c r="C111" s="8"/>
      <c r="D111" s="8"/>
      <c r="E111" s="8"/>
      <c r="F111" s="8"/>
      <c r="G111" s="8"/>
      <c r="H111" s="8"/>
      <c r="I111" s="8"/>
      <c r="J111" s="8"/>
      <c r="K111" s="8"/>
      <c r="L111" s="8"/>
      <c r="M111" s="8"/>
      <c r="N111" s="8"/>
      <c r="O111" s="8"/>
      <c r="P111" s="8"/>
    </row>
    <row r="112" spans="1:16">
      <c r="A112" s="8"/>
      <c r="B112" s="8"/>
      <c r="C112" s="8"/>
      <c r="D112" s="8"/>
      <c r="E112" s="8"/>
      <c r="F112" s="8"/>
      <c r="G112" s="8"/>
      <c r="H112" s="8"/>
      <c r="I112" s="8"/>
      <c r="J112" s="8"/>
      <c r="K112" s="8"/>
      <c r="L112" s="8"/>
      <c r="M112" s="8"/>
      <c r="N112" s="8"/>
      <c r="O112" s="8"/>
      <c r="P112" s="8"/>
    </row>
    <row r="113" spans="1:16">
      <c r="A113" s="8"/>
      <c r="B113" s="8"/>
      <c r="C113" s="8"/>
      <c r="D113" s="8"/>
      <c r="E113" s="8"/>
      <c r="F113" s="8"/>
      <c r="G113" s="8"/>
      <c r="H113" s="8"/>
      <c r="I113" s="8"/>
      <c r="J113" s="8"/>
      <c r="K113" s="8"/>
      <c r="L113" s="8"/>
      <c r="M113" s="8"/>
      <c r="N113" s="8"/>
      <c r="O113" s="8"/>
      <c r="P113" s="8"/>
    </row>
    <row r="114" spans="1:16">
      <c r="A114" s="8"/>
      <c r="B114" s="8"/>
      <c r="C114" s="8"/>
      <c r="D114" s="8"/>
      <c r="E114" s="8"/>
      <c r="F114" s="8"/>
      <c r="G114" s="8"/>
      <c r="H114" s="8"/>
      <c r="I114" s="8"/>
      <c r="J114" s="8"/>
      <c r="K114" s="8"/>
      <c r="L114" s="8"/>
      <c r="M114" s="8"/>
      <c r="N114" s="8"/>
      <c r="O114" s="8"/>
      <c r="P114" s="8"/>
    </row>
    <row r="115" spans="1:16">
      <c r="A115" s="8"/>
      <c r="B115" s="8"/>
      <c r="C115" s="8"/>
      <c r="D115" s="8"/>
      <c r="E115" s="8"/>
      <c r="F115" s="8"/>
      <c r="G115" s="8"/>
      <c r="H115" s="8"/>
      <c r="I115" s="8"/>
      <c r="J115" s="8"/>
      <c r="K115" s="8"/>
      <c r="L115" s="8"/>
      <c r="M115" s="8"/>
      <c r="N115" s="8"/>
      <c r="O115" s="8"/>
      <c r="P115" s="8"/>
    </row>
    <row r="116" spans="1:16">
      <c r="A116" s="8"/>
      <c r="B116" s="8"/>
      <c r="C116" s="8"/>
      <c r="D116" s="8"/>
      <c r="E116" s="8"/>
      <c r="F116" s="8"/>
      <c r="G116" s="8"/>
      <c r="H116" s="8"/>
      <c r="I116" s="8"/>
      <c r="J116" s="8"/>
      <c r="K116" s="8"/>
      <c r="L116" s="8"/>
      <c r="M116" s="8"/>
      <c r="N116" s="8"/>
      <c r="O116" s="8"/>
      <c r="P116" s="8"/>
    </row>
    <row r="117" spans="1:16">
      <c r="A117" s="8"/>
      <c r="B117" s="8"/>
      <c r="C117" s="8"/>
      <c r="D117" s="8"/>
      <c r="E117" s="8"/>
      <c r="F117" s="8"/>
      <c r="G117" s="8"/>
      <c r="H117" s="8"/>
      <c r="I117" s="8"/>
      <c r="J117" s="8"/>
      <c r="K117" s="8"/>
      <c r="L117" s="8"/>
      <c r="M117" s="8"/>
      <c r="N117" s="8"/>
      <c r="O117" s="8"/>
      <c r="P117" s="8"/>
    </row>
    <row r="118" spans="1:16">
      <c r="A118" s="8"/>
      <c r="B118" s="8"/>
      <c r="C118" s="8"/>
      <c r="D118" s="8"/>
      <c r="E118" s="8"/>
      <c r="F118" s="8"/>
      <c r="G118" s="8"/>
      <c r="H118" s="8"/>
      <c r="I118" s="8"/>
      <c r="J118" s="8"/>
      <c r="K118" s="8"/>
      <c r="L118" s="8"/>
      <c r="M118" s="8"/>
      <c r="N118" s="8"/>
      <c r="O118" s="8"/>
      <c r="P118" s="8"/>
    </row>
    <row r="119" spans="1:16">
      <c r="A119" s="8"/>
      <c r="B119" s="8"/>
      <c r="C119" s="8"/>
      <c r="D119" s="8"/>
      <c r="E119" s="8"/>
      <c r="F119" s="8"/>
      <c r="G119" s="8"/>
      <c r="H119" s="8"/>
      <c r="I119" s="8"/>
      <c r="J119" s="8"/>
      <c r="K119" s="8"/>
      <c r="L119" s="8"/>
      <c r="M119" s="8"/>
      <c r="N119" s="8"/>
      <c r="O119" s="8"/>
      <c r="P119" s="8"/>
    </row>
    <row r="120" spans="1:16">
      <c r="A120" s="8"/>
      <c r="B120" s="8"/>
      <c r="C120" s="8"/>
      <c r="D120" s="8"/>
      <c r="E120" s="8"/>
      <c r="F120" s="8"/>
      <c r="G120" s="8"/>
      <c r="H120" s="8"/>
      <c r="I120" s="8"/>
      <c r="J120" s="8"/>
      <c r="K120" s="8"/>
      <c r="L120" s="8"/>
      <c r="M120" s="8"/>
      <c r="N120" s="8"/>
      <c r="O120" s="8"/>
      <c r="P120" s="8"/>
    </row>
    <row r="121" spans="1:16">
      <c r="A121" s="8"/>
      <c r="B121" s="8"/>
      <c r="C121" s="8"/>
      <c r="D121" s="8"/>
      <c r="E121" s="8"/>
      <c r="F121" s="8"/>
      <c r="G121" s="8"/>
      <c r="H121" s="8"/>
      <c r="I121" s="8"/>
      <c r="J121" s="8"/>
      <c r="K121" s="8"/>
      <c r="L121" s="8"/>
      <c r="M121" s="8"/>
      <c r="N121" s="8"/>
      <c r="O121" s="8"/>
      <c r="P121" s="8"/>
    </row>
    <row r="122" spans="1:16">
      <c r="A122" s="8"/>
      <c r="B122" s="8"/>
      <c r="C122" s="8"/>
      <c r="D122" s="8"/>
      <c r="E122" s="8"/>
      <c r="F122" s="8"/>
      <c r="G122" s="8"/>
      <c r="H122" s="8"/>
      <c r="I122" s="8"/>
      <c r="J122" s="8"/>
      <c r="K122" s="8"/>
      <c r="L122" s="8"/>
      <c r="M122" s="8"/>
      <c r="N122" s="8"/>
      <c r="O122" s="8"/>
      <c r="P122" s="8"/>
    </row>
    <row r="123" spans="1:16">
      <c r="A123" s="8"/>
      <c r="B123" s="8"/>
      <c r="C123" s="8"/>
      <c r="D123" s="8"/>
      <c r="E123" s="8"/>
      <c r="F123" s="8"/>
      <c r="G123" s="8"/>
      <c r="H123" s="8"/>
      <c r="I123" s="8"/>
      <c r="J123" s="8"/>
      <c r="K123" s="8"/>
      <c r="L123" s="8"/>
      <c r="M123" s="8"/>
      <c r="N123" s="8"/>
      <c r="O123" s="8"/>
      <c r="P123" s="8"/>
    </row>
    <row r="124" spans="1:16">
      <c r="A124" s="8"/>
      <c r="B124" s="8"/>
      <c r="C124" s="8"/>
      <c r="D124" s="8"/>
      <c r="E124" s="8"/>
      <c r="F124" s="8"/>
      <c r="G124" s="8"/>
      <c r="H124" s="8"/>
      <c r="I124" s="8"/>
      <c r="J124" s="8"/>
      <c r="K124" s="8"/>
      <c r="L124" s="8"/>
      <c r="M124" s="8"/>
      <c r="N124" s="8"/>
      <c r="O124" s="8"/>
      <c r="P124" s="8"/>
    </row>
    <row r="125" spans="1:16">
      <c r="A125" s="8"/>
      <c r="B125" s="8"/>
      <c r="C125" s="8"/>
      <c r="D125" s="8"/>
      <c r="E125" s="8"/>
      <c r="F125" s="8"/>
      <c r="G125" s="8"/>
      <c r="H125" s="8"/>
      <c r="I125" s="8"/>
      <c r="J125" s="8"/>
      <c r="K125" s="8"/>
      <c r="L125" s="8"/>
      <c r="M125" s="8"/>
      <c r="N125" s="8"/>
      <c r="O125" s="8"/>
      <c r="P125" s="8"/>
    </row>
    <row r="126" spans="1:16">
      <c r="A126" s="8"/>
      <c r="B126" s="8"/>
      <c r="C126" s="8"/>
      <c r="D126" s="8"/>
      <c r="E126" s="8"/>
      <c r="F126" s="8"/>
      <c r="G126" s="8"/>
      <c r="H126" s="8"/>
      <c r="I126" s="8"/>
      <c r="J126" s="8"/>
      <c r="K126" s="8"/>
      <c r="L126" s="8"/>
      <c r="M126" s="8"/>
      <c r="N126" s="8"/>
      <c r="O126" s="8"/>
      <c r="P126" s="8"/>
    </row>
    <row r="127" spans="1:16">
      <c r="A127" s="8"/>
      <c r="B127" s="8"/>
      <c r="C127" s="8"/>
      <c r="D127" s="8"/>
      <c r="E127" s="8"/>
      <c r="F127" s="8"/>
      <c r="G127" s="8"/>
      <c r="H127" s="8"/>
      <c r="I127" s="8"/>
      <c r="J127" s="8"/>
      <c r="K127" s="8"/>
      <c r="L127" s="8"/>
      <c r="M127" s="8"/>
      <c r="N127" s="8"/>
      <c r="O127" s="8"/>
      <c r="P127" s="8"/>
    </row>
    <row r="128" spans="1:16">
      <c r="A128" s="8"/>
      <c r="B128" s="8"/>
      <c r="C128" s="8"/>
      <c r="D128" s="8"/>
      <c r="E128" s="8"/>
      <c r="F128" s="8"/>
      <c r="G128" s="8"/>
      <c r="H128" s="8"/>
      <c r="I128" s="8"/>
      <c r="J128" s="8"/>
      <c r="K128" s="8"/>
      <c r="L128" s="8"/>
      <c r="M128" s="8"/>
      <c r="N128" s="8"/>
      <c r="O128" s="8"/>
      <c r="P128" s="8"/>
    </row>
    <row r="129" spans="1:16">
      <c r="A129" s="8"/>
      <c r="B129" s="8"/>
      <c r="C129" s="8"/>
      <c r="D129" s="8"/>
      <c r="E129" s="8"/>
      <c r="F129" s="8"/>
      <c r="G129" s="8"/>
      <c r="H129" s="8"/>
      <c r="I129" s="8"/>
      <c r="J129" s="8"/>
      <c r="K129" s="8"/>
      <c r="L129" s="8"/>
      <c r="M129" s="8"/>
      <c r="N129" s="8"/>
      <c r="O129" s="8"/>
      <c r="P129" s="8"/>
    </row>
    <row r="130" spans="1:16">
      <c r="A130" s="8"/>
      <c r="B130" s="8"/>
      <c r="C130" s="8"/>
      <c r="D130" s="8"/>
      <c r="E130" s="8"/>
      <c r="F130" s="8"/>
      <c r="G130" s="8"/>
      <c r="H130" s="8"/>
      <c r="I130" s="8"/>
      <c r="J130" s="8"/>
      <c r="K130" s="8"/>
      <c r="L130" s="8"/>
      <c r="M130" s="8"/>
      <c r="N130" s="8"/>
      <c r="O130" s="8"/>
      <c r="P130" s="8"/>
    </row>
    <row r="131" spans="1:16">
      <c r="A131" s="8"/>
      <c r="B131" s="8"/>
      <c r="C131" s="8"/>
      <c r="D131" s="8"/>
      <c r="E131" s="8"/>
      <c r="F131" s="8"/>
      <c r="G131" s="8"/>
      <c r="H131" s="8"/>
      <c r="I131" s="8"/>
      <c r="J131" s="8"/>
      <c r="K131" s="8"/>
      <c r="L131" s="8"/>
      <c r="M131" s="8"/>
      <c r="N131" s="8"/>
      <c r="O131" s="8"/>
      <c r="P131" s="8"/>
    </row>
    <row r="132" spans="1:16">
      <c r="A132" s="8"/>
      <c r="B132" s="8"/>
      <c r="C132" s="8"/>
      <c r="D132" s="8"/>
      <c r="E132" s="8"/>
      <c r="F132" s="8"/>
      <c r="G132" s="8"/>
      <c r="H132" s="8"/>
      <c r="I132" s="8"/>
      <c r="J132" s="8"/>
      <c r="K132" s="8"/>
      <c r="L132" s="8"/>
      <c r="M132" s="8"/>
      <c r="N132" s="8"/>
      <c r="O132" s="8"/>
      <c r="P132" s="8"/>
    </row>
    <row r="133" spans="1:16">
      <c r="A133" s="8"/>
      <c r="B133" s="8"/>
      <c r="C133" s="8"/>
      <c r="D133" s="8"/>
      <c r="E133" s="8"/>
      <c r="F133" s="8"/>
      <c r="G133" s="8"/>
      <c r="H133" s="8"/>
      <c r="I133" s="8"/>
      <c r="J133" s="8"/>
      <c r="K133" s="8"/>
      <c r="L133" s="8"/>
      <c r="M133" s="8"/>
      <c r="N133" s="8"/>
      <c r="O133" s="8"/>
      <c r="P133" s="8"/>
    </row>
    <row r="134" spans="1:16">
      <c r="A134" s="8"/>
      <c r="B134" s="8"/>
      <c r="C134" s="8"/>
      <c r="D134" s="8"/>
      <c r="E134" s="8"/>
      <c r="F134" s="8"/>
      <c r="G134" s="8"/>
      <c r="H134" s="8"/>
      <c r="I134" s="8"/>
      <c r="J134" s="8"/>
      <c r="K134" s="8"/>
      <c r="L134" s="8"/>
      <c r="M134" s="8"/>
      <c r="N134" s="8"/>
      <c r="O134" s="8"/>
      <c r="P134" s="8"/>
    </row>
    <row r="135" spans="1:16">
      <c r="A135" s="8"/>
      <c r="B135" s="8"/>
      <c r="C135" s="8"/>
      <c r="D135" s="8"/>
      <c r="E135" s="8"/>
      <c r="F135" s="8"/>
      <c r="G135" s="8"/>
      <c r="H135" s="8"/>
      <c r="I135" s="8"/>
      <c r="J135" s="8"/>
      <c r="K135" s="8"/>
      <c r="L135" s="8"/>
      <c r="M135" s="8"/>
      <c r="N135" s="8"/>
      <c r="O135" s="8"/>
      <c r="P135" s="8"/>
    </row>
    <row r="136" spans="1:16">
      <c r="A136" s="8"/>
      <c r="B136" s="8"/>
      <c r="C136" s="8"/>
      <c r="D136" s="8"/>
      <c r="E136" s="8"/>
      <c r="F136" s="8"/>
      <c r="G136" s="8"/>
      <c r="H136" s="8"/>
      <c r="I136" s="8"/>
      <c r="J136" s="8"/>
      <c r="K136" s="8"/>
      <c r="L136" s="8"/>
      <c r="M136" s="8"/>
      <c r="N136" s="8"/>
      <c r="O136" s="8"/>
      <c r="P136" s="8"/>
    </row>
    <row r="137" spans="1:16">
      <c r="A137" s="8"/>
      <c r="B137" s="8"/>
      <c r="C137" s="8"/>
      <c r="D137" s="8"/>
      <c r="E137" s="8"/>
      <c r="F137" s="8"/>
      <c r="G137" s="8"/>
      <c r="H137" s="8"/>
      <c r="I137" s="8"/>
      <c r="J137" s="8"/>
      <c r="K137" s="8"/>
      <c r="L137" s="8"/>
      <c r="M137" s="8"/>
      <c r="N137" s="8"/>
      <c r="O137" s="8"/>
      <c r="P137" s="8"/>
    </row>
    <row r="138" spans="1:16">
      <c r="A138" s="8"/>
      <c r="B138" s="8"/>
      <c r="C138" s="8"/>
      <c r="D138" s="8"/>
      <c r="E138" s="8"/>
      <c r="F138" s="8"/>
      <c r="G138" s="8"/>
      <c r="H138" s="8"/>
      <c r="I138" s="8"/>
      <c r="J138" s="8"/>
      <c r="K138" s="8"/>
      <c r="L138" s="8"/>
      <c r="M138" s="8"/>
      <c r="N138" s="8"/>
      <c r="O138" s="8"/>
      <c r="P138" s="8"/>
    </row>
    <row r="139" spans="1:16">
      <c r="A139" s="8"/>
      <c r="B139" s="8"/>
      <c r="C139" s="8"/>
      <c r="D139" s="8"/>
      <c r="E139" s="8"/>
      <c r="F139" s="8"/>
      <c r="G139" s="8"/>
      <c r="H139" s="8"/>
      <c r="I139" s="8"/>
      <c r="J139" s="8"/>
      <c r="K139" s="8"/>
      <c r="L139" s="8"/>
      <c r="M139" s="8"/>
      <c r="N139" s="8"/>
      <c r="O139" s="8"/>
      <c r="P139" s="8"/>
    </row>
    <row r="140" spans="1:16">
      <c r="A140" s="8"/>
      <c r="B140" s="8"/>
      <c r="C140" s="8"/>
      <c r="D140" s="8"/>
      <c r="E140" s="8"/>
      <c r="F140" s="8"/>
      <c r="G140" s="8"/>
      <c r="H140" s="8"/>
      <c r="I140" s="8"/>
      <c r="J140" s="8"/>
      <c r="K140" s="8"/>
      <c r="L140" s="8"/>
      <c r="M140" s="8"/>
      <c r="N140" s="8"/>
      <c r="O140" s="8"/>
      <c r="P140" s="8"/>
    </row>
    <row r="141" spans="1:16">
      <c r="A141" s="8"/>
      <c r="B141" s="8"/>
      <c r="C141" s="8"/>
      <c r="D141" s="8"/>
      <c r="E141" s="8"/>
      <c r="F141" s="8"/>
      <c r="G141" s="8"/>
      <c r="H141" s="8"/>
      <c r="I141" s="8"/>
      <c r="J141" s="8"/>
      <c r="K141" s="8"/>
      <c r="L141" s="8"/>
      <c r="M141" s="8"/>
      <c r="N141" s="8"/>
      <c r="O141" s="8"/>
      <c r="P141" s="8"/>
    </row>
    <row r="142" spans="1:16">
      <c r="A142" s="8"/>
      <c r="B142" s="8"/>
      <c r="C142" s="8"/>
      <c r="D142" s="8"/>
      <c r="E142" s="8"/>
      <c r="F142" s="8"/>
      <c r="G142" s="8"/>
      <c r="H142" s="8"/>
      <c r="I142" s="8"/>
      <c r="J142" s="8"/>
      <c r="K142" s="8"/>
      <c r="L142" s="8"/>
      <c r="M142" s="8"/>
      <c r="N142" s="8"/>
      <c r="O142" s="8"/>
      <c r="P142" s="8"/>
    </row>
    <row r="143" spans="1:16">
      <c r="A143" s="8"/>
      <c r="B143" s="8"/>
      <c r="C143" s="8"/>
      <c r="D143" s="8"/>
      <c r="E143" s="8"/>
      <c r="F143" s="8"/>
      <c r="G143" s="8"/>
      <c r="H143" s="8"/>
      <c r="I143" s="8"/>
      <c r="J143" s="8"/>
      <c r="K143" s="8"/>
      <c r="L143" s="8"/>
      <c r="M143" s="8"/>
      <c r="N143" s="8"/>
      <c r="O143" s="8"/>
      <c r="P143" s="8"/>
    </row>
    <row r="144" spans="1:16">
      <c r="A144" s="8"/>
      <c r="B144" s="8"/>
      <c r="C144" s="8"/>
      <c r="D144" s="8"/>
      <c r="E144" s="8"/>
      <c r="F144" s="8"/>
      <c r="G144" s="8"/>
      <c r="H144" s="8"/>
      <c r="I144" s="8"/>
      <c r="J144" s="8"/>
      <c r="K144" s="8"/>
      <c r="L144" s="8"/>
      <c r="M144" s="8"/>
      <c r="N144" s="8"/>
      <c r="O144" s="8"/>
      <c r="P144" s="8"/>
    </row>
    <row r="145" spans="1:16">
      <c r="A145" s="8"/>
      <c r="B145" s="8"/>
      <c r="C145" s="8"/>
      <c r="D145" s="8"/>
      <c r="E145" s="8"/>
      <c r="F145" s="8"/>
      <c r="G145" s="8"/>
      <c r="H145" s="8"/>
      <c r="I145" s="8"/>
      <c r="J145" s="8"/>
      <c r="K145" s="8"/>
      <c r="L145" s="8"/>
      <c r="M145" s="8"/>
      <c r="N145" s="8"/>
      <c r="O145" s="8"/>
      <c r="P145" s="8"/>
    </row>
    <row r="146" spans="1:16">
      <c r="A146" s="8"/>
      <c r="B146" s="8"/>
      <c r="C146" s="8"/>
      <c r="D146" s="8"/>
      <c r="E146" s="8"/>
      <c r="F146" s="8"/>
      <c r="G146" s="8"/>
      <c r="H146" s="8"/>
      <c r="I146" s="8"/>
      <c r="J146" s="8"/>
      <c r="K146" s="8"/>
      <c r="L146" s="8"/>
      <c r="M146" s="8"/>
      <c r="N146" s="8"/>
      <c r="O146" s="8"/>
      <c r="P146" s="8"/>
    </row>
    <row r="147" spans="1:16">
      <c r="A147" s="8"/>
      <c r="B147" s="8"/>
      <c r="C147" s="8"/>
      <c r="D147" s="8"/>
      <c r="E147" s="8"/>
      <c r="F147" s="8"/>
      <c r="G147" s="8"/>
      <c r="H147" s="8"/>
      <c r="I147" s="8"/>
      <c r="J147" s="8"/>
      <c r="K147" s="8"/>
      <c r="L147" s="8"/>
      <c r="M147" s="8"/>
      <c r="N147" s="8"/>
      <c r="O147" s="8"/>
      <c r="P147" s="8"/>
    </row>
    <row r="148" spans="1:16">
      <c r="A148" s="8"/>
      <c r="B148" s="8"/>
      <c r="C148" s="8"/>
      <c r="D148" s="8"/>
      <c r="E148" s="8"/>
      <c r="F148" s="8"/>
      <c r="G148" s="8"/>
      <c r="H148" s="8"/>
      <c r="I148" s="8"/>
      <c r="J148" s="8"/>
      <c r="K148" s="8"/>
      <c r="L148" s="8"/>
      <c r="M148" s="8"/>
      <c r="N148" s="8"/>
      <c r="O148" s="8"/>
      <c r="P148" s="8"/>
    </row>
    <row r="149" spans="1:16">
      <c r="A149" s="8"/>
      <c r="B149" s="8"/>
      <c r="C149" s="8"/>
      <c r="D149" s="8"/>
      <c r="E149" s="8"/>
      <c r="F149" s="8"/>
      <c r="G149" s="8"/>
      <c r="H149" s="8"/>
      <c r="I149" s="8"/>
      <c r="J149" s="8"/>
      <c r="K149" s="8"/>
      <c r="L149" s="8"/>
      <c r="M149" s="8"/>
      <c r="N149" s="8"/>
      <c r="O149" s="8"/>
      <c r="P149" s="8"/>
    </row>
    <row r="150" spans="1:16">
      <c r="A150" s="8"/>
      <c r="B150" s="8"/>
      <c r="C150" s="8"/>
      <c r="D150" s="8"/>
      <c r="E150" s="8"/>
      <c r="F150" s="8"/>
      <c r="G150" s="8"/>
      <c r="H150" s="8"/>
      <c r="I150" s="8"/>
      <c r="J150" s="8"/>
      <c r="K150" s="8"/>
      <c r="L150" s="8"/>
      <c r="M150" s="8"/>
      <c r="N150" s="8"/>
      <c r="O150" s="8"/>
      <c r="P150" s="8"/>
    </row>
    <row r="151" spans="1:16">
      <c r="A151" s="8"/>
      <c r="B151" s="8"/>
      <c r="C151" s="8"/>
      <c r="D151" s="8"/>
      <c r="E151" s="8"/>
      <c r="F151" s="8"/>
      <c r="G151" s="8"/>
      <c r="H151" s="8"/>
      <c r="I151" s="8"/>
      <c r="J151" s="8"/>
      <c r="K151" s="8"/>
      <c r="L151" s="8"/>
      <c r="M151" s="8"/>
      <c r="N151" s="8"/>
      <c r="O151" s="8"/>
      <c r="P151" s="8"/>
    </row>
    <row r="152" spans="1:16">
      <c r="A152" s="8"/>
      <c r="B152" s="8"/>
      <c r="C152" s="8"/>
      <c r="D152" s="8"/>
      <c r="E152" s="8"/>
      <c r="F152" s="8"/>
      <c r="G152" s="8"/>
      <c r="H152" s="8"/>
      <c r="I152" s="8"/>
      <c r="J152" s="8"/>
      <c r="K152" s="8"/>
      <c r="L152" s="8"/>
      <c r="M152" s="8"/>
      <c r="N152" s="8"/>
      <c r="O152" s="8"/>
      <c r="P152" s="8"/>
    </row>
    <row r="153" spans="1:16">
      <c r="A153" s="8"/>
      <c r="B153" s="8"/>
      <c r="C153" s="8"/>
      <c r="D153" s="8"/>
      <c r="E153" s="8"/>
      <c r="F153" s="8"/>
      <c r="G153" s="8"/>
      <c r="H153" s="8"/>
      <c r="I153" s="8"/>
      <c r="J153" s="8"/>
      <c r="K153" s="8"/>
      <c r="L153" s="8"/>
      <c r="M153" s="8"/>
      <c r="N153" s="8"/>
      <c r="O153" s="8"/>
      <c r="P153" s="8"/>
    </row>
    <row r="154" spans="1:16">
      <c r="A154" s="8"/>
      <c r="B154" s="8"/>
      <c r="C154" s="8"/>
      <c r="D154" s="8"/>
      <c r="E154" s="8"/>
      <c r="F154" s="8"/>
      <c r="G154" s="8"/>
      <c r="H154" s="8"/>
      <c r="I154" s="8"/>
      <c r="J154" s="8"/>
      <c r="K154" s="8"/>
      <c r="L154" s="8"/>
      <c r="M154" s="8"/>
      <c r="N154" s="8"/>
      <c r="O154" s="8"/>
      <c r="P154" s="8"/>
    </row>
    <row r="155" spans="1:16">
      <c r="A155" s="8"/>
      <c r="B155" s="8"/>
      <c r="C155" s="8"/>
      <c r="D155" s="8"/>
      <c r="E155" s="8"/>
      <c r="F155" s="8"/>
      <c r="G155" s="8"/>
      <c r="H155" s="8"/>
      <c r="I155" s="8"/>
      <c r="J155" s="8"/>
      <c r="K155" s="8"/>
      <c r="L155" s="8"/>
      <c r="M155" s="8"/>
      <c r="N155" s="8"/>
      <c r="O155" s="8"/>
      <c r="P155" s="8"/>
    </row>
    <row r="156" spans="1:16">
      <c r="A156" s="8"/>
      <c r="B156" s="8"/>
      <c r="C156" s="8"/>
      <c r="D156" s="8"/>
      <c r="E156" s="8"/>
      <c r="F156" s="8"/>
      <c r="G156" s="8"/>
      <c r="H156" s="8"/>
      <c r="I156" s="8"/>
      <c r="J156" s="8"/>
      <c r="K156" s="8"/>
      <c r="L156" s="8"/>
      <c r="M156" s="8"/>
      <c r="N156" s="8"/>
      <c r="O156" s="8"/>
      <c r="P156" s="8"/>
    </row>
    <row r="157" spans="1:16">
      <c r="A157" s="8"/>
      <c r="B157" s="8"/>
      <c r="C157" s="8"/>
      <c r="D157" s="8"/>
      <c r="E157" s="8"/>
      <c r="F157" s="8"/>
      <c r="G157" s="8"/>
      <c r="H157" s="8"/>
      <c r="I157" s="8"/>
      <c r="J157" s="8"/>
      <c r="K157" s="8"/>
      <c r="L157" s="8"/>
      <c r="M157" s="8"/>
      <c r="N157" s="8"/>
      <c r="O157" s="8"/>
      <c r="P157" s="8"/>
    </row>
    <row r="158" spans="1:16">
      <c r="A158" s="8"/>
      <c r="B158" s="8"/>
      <c r="C158" s="8"/>
      <c r="D158" s="8"/>
      <c r="E158" s="8"/>
      <c r="F158" s="8"/>
      <c r="G158" s="8"/>
      <c r="H158" s="8"/>
      <c r="I158" s="8"/>
      <c r="J158" s="8"/>
      <c r="K158" s="8"/>
      <c r="L158" s="8"/>
      <c r="M158" s="8"/>
      <c r="N158" s="8"/>
      <c r="O158" s="8"/>
      <c r="P158" s="8"/>
    </row>
    <row r="159" spans="1:16">
      <c r="A159" s="8"/>
      <c r="B159" s="8"/>
      <c r="C159" s="8"/>
      <c r="D159" s="8"/>
      <c r="E159" s="8"/>
      <c r="F159" s="8"/>
      <c r="G159" s="8"/>
      <c r="H159" s="8"/>
      <c r="I159" s="8"/>
      <c r="J159" s="8"/>
      <c r="K159" s="8"/>
      <c r="L159" s="8"/>
      <c r="M159" s="8"/>
      <c r="N159" s="8"/>
      <c r="O159" s="8"/>
      <c r="P159" s="8"/>
    </row>
    <row r="160" spans="1:16">
      <c r="A160" s="8"/>
      <c r="B160" s="8"/>
      <c r="C160" s="8"/>
      <c r="D160" s="8"/>
      <c r="E160" s="8"/>
      <c r="F160" s="8"/>
      <c r="G160" s="8"/>
      <c r="H160" s="8"/>
      <c r="I160" s="8"/>
      <c r="J160" s="8"/>
      <c r="K160" s="8"/>
      <c r="L160" s="8"/>
      <c r="M160" s="8"/>
      <c r="N160" s="8"/>
      <c r="O160" s="8"/>
      <c r="P160" s="8"/>
    </row>
    <row r="161" spans="1:16">
      <c r="A161" s="8"/>
      <c r="B161" s="8"/>
      <c r="C161" s="8"/>
      <c r="D161" s="8"/>
      <c r="E161" s="8"/>
      <c r="F161" s="8"/>
      <c r="G161" s="8"/>
      <c r="H161" s="8"/>
      <c r="I161" s="8"/>
      <c r="J161" s="8"/>
      <c r="K161" s="8"/>
      <c r="L161" s="8"/>
      <c r="M161" s="8"/>
      <c r="N161" s="8"/>
      <c r="O161" s="8"/>
      <c r="P161" s="8"/>
    </row>
    <row r="162" spans="1:16">
      <c r="A162" s="8"/>
      <c r="B162" s="8"/>
      <c r="C162" s="8"/>
      <c r="D162" s="8"/>
      <c r="E162" s="8"/>
      <c r="F162" s="8"/>
      <c r="G162" s="8"/>
      <c r="H162" s="8"/>
      <c r="I162" s="8"/>
      <c r="J162" s="8"/>
      <c r="K162" s="8"/>
      <c r="L162" s="8"/>
      <c r="M162" s="8"/>
      <c r="N162" s="8"/>
      <c r="O162" s="8"/>
      <c r="P162" s="8"/>
    </row>
    <row r="163" spans="1:16">
      <c r="A163" s="8"/>
      <c r="B163" s="8"/>
      <c r="C163" s="8"/>
      <c r="D163" s="8"/>
      <c r="E163" s="8"/>
      <c r="F163" s="8"/>
      <c r="G163" s="8"/>
      <c r="H163" s="8"/>
      <c r="I163" s="8"/>
      <c r="J163" s="8"/>
      <c r="K163" s="8"/>
      <c r="L163" s="8"/>
      <c r="M163" s="8"/>
      <c r="N163" s="8"/>
      <c r="O163" s="8"/>
      <c r="P163" s="8"/>
    </row>
    <row r="164" spans="1:16">
      <c r="A164" s="8"/>
      <c r="B164" s="8"/>
      <c r="C164" s="8"/>
      <c r="D164" s="8"/>
      <c r="E164" s="8"/>
      <c r="F164" s="8"/>
      <c r="G164" s="8"/>
      <c r="H164" s="8"/>
      <c r="I164" s="8"/>
      <c r="J164" s="8"/>
      <c r="K164" s="8"/>
      <c r="L164" s="8"/>
      <c r="M164" s="8"/>
      <c r="N164" s="8"/>
      <c r="O164" s="8"/>
      <c r="P164" s="8"/>
    </row>
    <row r="165" spans="1:16">
      <c r="A165" s="8"/>
      <c r="B165" s="8"/>
      <c r="C165" s="8"/>
      <c r="D165" s="8"/>
      <c r="E165" s="8"/>
      <c r="F165" s="8"/>
      <c r="G165" s="8"/>
      <c r="H165" s="8"/>
      <c r="I165" s="8"/>
      <c r="J165" s="8"/>
      <c r="K165" s="8"/>
      <c r="L165" s="8"/>
      <c r="M165" s="8"/>
      <c r="N165" s="8"/>
      <c r="O165" s="8"/>
      <c r="P165" s="8"/>
    </row>
    <row r="166" spans="1:16">
      <c r="A166" s="8"/>
      <c r="B166" s="8"/>
      <c r="C166" s="8"/>
      <c r="D166" s="8"/>
      <c r="E166" s="8"/>
      <c r="F166" s="8"/>
      <c r="G166" s="8"/>
      <c r="H166" s="8"/>
      <c r="I166" s="8"/>
      <c r="J166" s="8"/>
      <c r="K166" s="8"/>
      <c r="L166" s="8"/>
      <c r="M166" s="8"/>
      <c r="N166" s="8"/>
      <c r="O166" s="8"/>
      <c r="P166" s="8"/>
    </row>
    <row r="167" spans="1:16">
      <c r="A167" s="8"/>
      <c r="B167" s="8"/>
      <c r="C167" s="8"/>
      <c r="D167" s="8"/>
      <c r="E167" s="8"/>
      <c r="F167" s="8"/>
      <c r="G167" s="8"/>
      <c r="H167" s="8"/>
      <c r="I167" s="8"/>
      <c r="J167" s="8"/>
      <c r="K167" s="8"/>
      <c r="L167" s="8"/>
      <c r="M167" s="8"/>
      <c r="N167" s="8"/>
      <c r="O167" s="8"/>
      <c r="P167" s="8"/>
    </row>
    <row r="168" spans="1:16">
      <c r="A168" s="8"/>
      <c r="B168" s="8"/>
      <c r="C168" s="8"/>
      <c r="D168" s="8"/>
      <c r="E168" s="8"/>
      <c r="F168" s="8"/>
      <c r="G168" s="8"/>
      <c r="H168" s="8"/>
      <c r="I168" s="8"/>
      <c r="J168" s="8"/>
      <c r="K168" s="8"/>
      <c r="L168" s="8"/>
      <c r="M168" s="8"/>
      <c r="N168" s="8"/>
      <c r="O168" s="8"/>
      <c r="P168" s="8"/>
    </row>
    <row r="169" spans="1:16">
      <c r="A169" s="8"/>
      <c r="B169" s="8"/>
      <c r="C169" s="8"/>
      <c r="D169" s="8"/>
      <c r="E169" s="8"/>
      <c r="F169" s="8"/>
      <c r="G169" s="8"/>
      <c r="H169" s="8"/>
      <c r="I169" s="8"/>
      <c r="J169" s="8"/>
      <c r="K169" s="8"/>
      <c r="L169" s="8"/>
      <c r="M169" s="8"/>
      <c r="N169" s="8"/>
      <c r="O169" s="8"/>
      <c r="P169" s="8"/>
    </row>
    <row r="170" spans="1:16">
      <c r="A170" s="8"/>
      <c r="B170" s="8"/>
      <c r="C170" s="8"/>
      <c r="D170" s="8"/>
      <c r="E170" s="8"/>
      <c r="F170" s="8"/>
      <c r="G170" s="8"/>
      <c r="H170" s="8"/>
      <c r="I170" s="8"/>
      <c r="J170" s="8"/>
      <c r="K170" s="8"/>
      <c r="L170" s="8"/>
      <c r="M170" s="8"/>
      <c r="N170" s="8"/>
      <c r="O170" s="8"/>
      <c r="P170" s="8"/>
    </row>
    <row r="171" spans="1:16">
      <c r="A171" s="8"/>
      <c r="B171" s="8"/>
      <c r="C171" s="8"/>
      <c r="D171" s="8"/>
      <c r="E171" s="8"/>
      <c r="F171" s="8"/>
      <c r="G171" s="8"/>
      <c r="H171" s="8"/>
      <c r="I171" s="8"/>
      <c r="J171" s="8"/>
      <c r="K171" s="8"/>
      <c r="L171" s="8"/>
      <c r="M171" s="8"/>
      <c r="N171" s="8"/>
      <c r="O171" s="8"/>
      <c r="P171" s="8"/>
    </row>
    <row r="172" spans="1:16">
      <c r="A172" s="8"/>
      <c r="B172" s="8"/>
      <c r="C172" s="8"/>
      <c r="D172" s="8"/>
      <c r="E172" s="8"/>
      <c r="F172" s="8"/>
      <c r="G172" s="8"/>
      <c r="H172" s="8"/>
      <c r="I172" s="8"/>
      <c r="J172" s="8"/>
      <c r="K172" s="8"/>
      <c r="L172" s="8"/>
      <c r="M172" s="8"/>
      <c r="N172" s="8"/>
      <c r="O172" s="8"/>
      <c r="P172" s="8"/>
    </row>
    <row r="173" spans="1:16">
      <c r="A173" s="8"/>
      <c r="B173" s="8"/>
      <c r="C173" s="8"/>
      <c r="D173" s="8"/>
      <c r="E173" s="8"/>
      <c r="F173" s="8"/>
      <c r="G173" s="8"/>
      <c r="H173" s="8"/>
      <c r="I173" s="8"/>
      <c r="J173" s="8"/>
      <c r="K173" s="8"/>
      <c r="L173" s="8"/>
      <c r="M173" s="8"/>
      <c r="N173" s="8"/>
      <c r="O173" s="8"/>
      <c r="P173" s="8"/>
    </row>
    <row r="174" spans="1:16">
      <c r="A174" s="8"/>
      <c r="B174" s="8"/>
      <c r="C174" s="8"/>
      <c r="D174" s="8"/>
      <c r="E174" s="8"/>
      <c r="F174" s="8"/>
      <c r="G174" s="8"/>
      <c r="H174" s="8"/>
      <c r="I174" s="8"/>
      <c r="J174" s="8"/>
      <c r="K174" s="8"/>
      <c r="L174" s="8"/>
      <c r="M174" s="8"/>
      <c r="N174" s="8"/>
      <c r="O174" s="8"/>
      <c r="P174" s="8"/>
    </row>
    <row r="175" spans="1:16">
      <c r="A175" s="8"/>
      <c r="B175" s="8"/>
      <c r="C175" s="8"/>
      <c r="D175" s="8"/>
      <c r="E175" s="8"/>
      <c r="F175" s="8"/>
      <c r="G175" s="8"/>
      <c r="H175" s="8"/>
      <c r="I175" s="8"/>
      <c r="J175" s="8"/>
      <c r="K175" s="8"/>
      <c r="L175" s="8"/>
      <c r="M175" s="8"/>
      <c r="N175" s="8"/>
      <c r="O175" s="8"/>
      <c r="P175" s="8"/>
    </row>
    <row r="176" spans="1:16">
      <c r="A176" s="8"/>
      <c r="B176" s="8"/>
      <c r="C176" s="8"/>
      <c r="D176" s="8"/>
      <c r="E176" s="8"/>
      <c r="F176" s="8"/>
      <c r="G176" s="8"/>
      <c r="H176" s="8"/>
      <c r="I176" s="8"/>
      <c r="J176" s="8"/>
      <c r="K176" s="8"/>
      <c r="L176" s="8"/>
      <c r="M176" s="8"/>
      <c r="N176" s="8"/>
      <c r="O176" s="8"/>
      <c r="P176" s="8"/>
    </row>
    <row r="177" spans="1:16">
      <c r="A177" s="8"/>
      <c r="B177" s="8"/>
      <c r="C177" s="8"/>
      <c r="D177" s="8"/>
      <c r="E177" s="8"/>
      <c r="F177" s="8"/>
      <c r="G177" s="8"/>
      <c r="H177" s="8"/>
      <c r="I177" s="8"/>
      <c r="J177" s="8"/>
      <c r="K177" s="8"/>
      <c r="L177" s="8"/>
      <c r="M177" s="8"/>
      <c r="N177" s="8"/>
      <c r="O177" s="8"/>
      <c r="P177" s="8"/>
    </row>
    <row r="178" spans="1:16">
      <c r="A178" s="8"/>
      <c r="B178" s="8"/>
      <c r="C178" s="8"/>
      <c r="D178" s="8"/>
      <c r="E178" s="8"/>
      <c r="F178" s="8"/>
      <c r="G178" s="8"/>
      <c r="H178" s="8"/>
      <c r="I178" s="8"/>
      <c r="J178" s="8"/>
      <c r="K178" s="8"/>
      <c r="L178" s="8"/>
      <c r="M178" s="8"/>
      <c r="N178" s="8"/>
      <c r="O178" s="8"/>
      <c r="P178" s="8"/>
    </row>
    <row r="179" spans="1:16">
      <c r="A179" s="8"/>
      <c r="B179" s="8"/>
      <c r="C179" s="8"/>
      <c r="D179" s="8"/>
      <c r="E179" s="8"/>
      <c r="F179" s="8"/>
      <c r="G179" s="8"/>
      <c r="H179" s="8"/>
      <c r="I179" s="8"/>
      <c r="J179" s="8"/>
      <c r="K179" s="8"/>
      <c r="L179" s="8"/>
      <c r="M179" s="8"/>
      <c r="N179" s="8"/>
      <c r="O179" s="8"/>
      <c r="P179" s="8"/>
    </row>
    <row r="180" spans="1:16">
      <c r="A180" s="8"/>
      <c r="B180" s="8"/>
      <c r="C180" s="8"/>
      <c r="D180" s="8"/>
      <c r="E180" s="8"/>
      <c r="F180" s="8"/>
      <c r="G180" s="8"/>
      <c r="H180" s="8"/>
      <c r="I180" s="8"/>
      <c r="J180" s="8"/>
      <c r="K180" s="8"/>
      <c r="L180" s="8"/>
      <c r="M180" s="8"/>
      <c r="N180" s="8"/>
      <c r="O180" s="8"/>
      <c r="P180" s="8"/>
    </row>
    <row r="181" spans="1:16">
      <c r="A181" s="8"/>
      <c r="B181" s="8"/>
      <c r="C181" s="8"/>
      <c r="D181" s="8"/>
      <c r="E181" s="8"/>
      <c r="F181" s="8"/>
      <c r="G181" s="8"/>
      <c r="H181" s="8"/>
      <c r="I181" s="8"/>
      <c r="J181" s="8"/>
      <c r="K181" s="8"/>
      <c r="L181" s="8"/>
      <c r="M181" s="8"/>
      <c r="N181" s="8"/>
      <c r="O181" s="8"/>
      <c r="P181" s="8"/>
    </row>
    <row r="182" spans="1:16">
      <c r="A182" s="8"/>
      <c r="B182" s="8"/>
      <c r="C182" s="8"/>
      <c r="D182" s="8"/>
      <c r="E182" s="8"/>
      <c r="F182" s="8"/>
      <c r="G182" s="8"/>
      <c r="H182" s="8"/>
      <c r="I182" s="8"/>
      <c r="J182" s="8"/>
      <c r="K182" s="8"/>
      <c r="L182" s="8"/>
      <c r="M182" s="8"/>
      <c r="N182" s="8"/>
      <c r="O182" s="8"/>
      <c r="P182" s="8"/>
    </row>
    <row r="183" spans="1:16">
      <c r="A183" s="8"/>
      <c r="B183" s="8"/>
      <c r="C183" s="8"/>
      <c r="D183" s="8"/>
      <c r="E183" s="8"/>
      <c r="F183" s="8"/>
      <c r="G183" s="8"/>
      <c r="H183" s="8"/>
      <c r="I183" s="8"/>
      <c r="J183" s="8"/>
      <c r="K183" s="8"/>
      <c r="L183" s="8"/>
      <c r="M183" s="8"/>
      <c r="N183" s="8"/>
      <c r="O183" s="8"/>
      <c r="P183" s="8"/>
    </row>
    <row r="184" spans="1:16">
      <c r="A184" s="8"/>
      <c r="B184" s="8"/>
      <c r="C184" s="8"/>
      <c r="D184" s="8"/>
      <c r="E184" s="8"/>
      <c r="F184" s="8"/>
      <c r="G184" s="8"/>
      <c r="H184" s="8"/>
      <c r="I184" s="8"/>
      <c r="J184" s="8"/>
      <c r="K184" s="8"/>
      <c r="L184" s="8"/>
      <c r="M184" s="8"/>
      <c r="N184" s="8"/>
      <c r="O184" s="8"/>
      <c r="P184" s="8"/>
    </row>
    <row r="185" spans="1:16">
      <c r="A185" s="8"/>
      <c r="B185" s="8"/>
      <c r="C185" s="8"/>
      <c r="D185" s="8"/>
      <c r="E185" s="8"/>
      <c r="F185" s="8"/>
      <c r="G185" s="8"/>
      <c r="H185" s="8"/>
      <c r="I185" s="8"/>
      <c r="J185" s="8"/>
      <c r="K185" s="8"/>
      <c r="L185" s="8"/>
      <c r="M185" s="8"/>
      <c r="N185" s="8"/>
      <c r="O185" s="8"/>
      <c r="P185" s="8"/>
    </row>
    <row r="186" spans="1:16">
      <c r="A186" s="8"/>
      <c r="B186" s="8"/>
      <c r="C186" s="8"/>
      <c r="D186" s="8"/>
      <c r="E186" s="8"/>
      <c r="F186" s="8"/>
      <c r="G186" s="8"/>
      <c r="H186" s="8"/>
      <c r="I186" s="8"/>
      <c r="J186" s="8"/>
      <c r="K186" s="8"/>
      <c r="L186" s="8"/>
      <c r="M186" s="8"/>
      <c r="N186" s="8"/>
      <c r="O186" s="8"/>
      <c r="P186" s="8"/>
    </row>
    <row r="187" spans="1:16">
      <c r="A187" s="8"/>
      <c r="B187" s="8"/>
      <c r="C187" s="8"/>
      <c r="D187" s="8"/>
      <c r="E187" s="8"/>
      <c r="F187" s="8"/>
      <c r="G187" s="8"/>
      <c r="H187" s="8"/>
      <c r="I187" s="8"/>
      <c r="J187" s="8"/>
      <c r="K187" s="8"/>
      <c r="L187" s="8"/>
      <c r="M187" s="8"/>
      <c r="N187" s="8"/>
      <c r="O187" s="8"/>
      <c r="P187" s="8"/>
    </row>
    <row r="188" spans="1:16">
      <c r="A188" s="8"/>
      <c r="B188" s="8"/>
      <c r="C188" s="8"/>
      <c r="D188" s="8"/>
      <c r="E188" s="8"/>
      <c r="F188" s="8"/>
      <c r="G188" s="8"/>
      <c r="H188" s="8"/>
      <c r="I188" s="8"/>
      <c r="J188" s="8"/>
      <c r="K188" s="8"/>
      <c r="L188" s="8"/>
      <c r="M188" s="8"/>
      <c r="N188" s="8"/>
      <c r="O188" s="8"/>
      <c r="P188" s="8"/>
    </row>
    <row r="189" spans="1:16">
      <c r="A189" s="8"/>
      <c r="B189" s="8"/>
      <c r="C189" s="8"/>
      <c r="D189" s="8"/>
      <c r="E189" s="8"/>
      <c r="F189" s="8"/>
      <c r="G189" s="8"/>
      <c r="H189" s="8"/>
      <c r="I189" s="8"/>
      <c r="J189" s="8"/>
      <c r="K189" s="8"/>
      <c r="L189" s="8"/>
      <c r="M189" s="8"/>
      <c r="N189" s="8"/>
      <c r="O189" s="8"/>
      <c r="P189" s="8"/>
    </row>
    <row r="190" spans="1:16">
      <c r="A190" s="8"/>
      <c r="B190" s="8"/>
      <c r="C190" s="8"/>
      <c r="D190" s="8"/>
      <c r="E190" s="8"/>
      <c r="F190" s="8"/>
      <c r="G190" s="8"/>
      <c r="H190" s="8"/>
      <c r="I190" s="8"/>
      <c r="J190" s="8"/>
      <c r="K190" s="8"/>
      <c r="L190" s="8"/>
      <c r="M190" s="8"/>
      <c r="N190" s="8"/>
      <c r="O190" s="8"/>
      <c r="P190" s="8"/>
    </row>
  </sheetData>
  <mergeCells count="1">
    <mergeCell ref="A1:H1"/>
  </mergeCells>
  <pageMargins left="0.7" right="0.7" top="0.75" bottom="0.75" header="0.3" footer="0.3"/>
  <pageSetup scale="75"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5"/>
  <sheetViews>
    <sheetView zoomScale="54" zoomScaleNormal="54" workbookViewId="0">
      <selection activeCell="V7" sqref="V7"/>
    </sheetView>
  </sheetViews>
  <sheetFormatPr baseColWidth="10" defaultRowHeight="15"/>
  <cols>
    <col min="1" max="1" width="27.42578125" customWidth="1"/>
    <col min="2" max="2" width="18.85546875" customWidth="1"/>
    <col min="3" max="3" width="40.42578125" customWidth="1"/>
    <col min="4" max="4" width="49.7109375" bestFit="1" customWidth="1"/>
    <col min="5" max="5" width="17.140625" customWidth="1"/>
    <col min="6" max="6" width="11.42578125" customWidth="1"/>
    <col min="7" max="7" width="17.28515625" customWidth="1"/>
    <col min="8" max="8" width="8.85546875" bestFit="1" customWidth="1"/>
    <col min="9" max="9" width="14.5703125" hidden="1" customWidth="1"/>
    <col min="10" max="10" width="8.85546875" bestFit="1" customWidth="1"/>
    <col min="11" max="11" width="14.5703125" hidden="1" customWidth="1"/>
    <col min="12" max="12" width="8.85546875" bestFit="1" customWidth="1"/>
    <col min="13" max="13" width="14.5703125" hidden="1" customWidth="1"/>
    <col min="14" max="14" width="8.85546875" bestFit="1" customWidth="1"/>
    <col min="15" max="15" width="15.5703125" hidden="1" customWidth="1"/>
    <col min="31" max="31" width="3.140625" hidden="1" customWidth="1"/>
    <col min="32" max="34" width="4.140625" hidden="1" customWidth="1"/>
  </cols>
  <sheetData>
    <row r="1" spans="1:34" ht="66.75" customHeight="1">
      <c r="A1" s="87" t="s">
        <v>155</v>
      </c>
      <c r="B1" s="88"/>
      <c r="C1" s="88"/>
      <c r="D1" s="88"/>
      <c r="E1" s="88"/>
      <c r="F1" s="88"/>
      <c r="G1" s="88"/>
      <c r="H1" s="88"/>
      <c r="I1" s="88"/>
      <c r="J1" s="88"/>
      <c r="K1" s="88"/>
      <c r="L1" s="88"/>
      <c r="M1" s="88"/>
      <c r="N1" s="89"/>
      <c r="O1" s="72"/>
      <c r="AE1" s="22">
        <v>1</v>
      </c>
      <c r="AF1" s="22">
        <v>2</v>
      </c>
      <c r="AG1" s="22">
        <v>3</v>
      </c>
      <c r="AH1" s="22">
        <v>4</v>
      </c>
    </row>
    <row r="2" spans="1:34" ht="25.5" customHeight="1">
      <c r="A2" s="90" t="s">
        <v>0</v>
      </c>
      <c r="B2" s="91"/>
      <c r="C2" s="91"/>
      <c r="D2" s="91"/>
      <c r="E2" s="91"/>
      <c r="F2" s="91"/>
      <c r="G2" s="91"/>
      <c r="H2" s="91"/>
      <c r="I2" s="91"/>
      <c r="J2" s="91"/>
      <c r="K2" s="91"/>
      <c r="L2" s="91"/>
      <c r="M2" s="91"/>
      <c r="N2" s="92"/>
      <c r="O2" s="73"/>
      <c r="AE2" s="63">
        <f>H10</f>
        <v>91.666666666666657</v>
      </c>
      <c r="AF2" s="63">
        <f>J10</f>
        <v>100</v>
      </c>
      <c r="AG2" s="63">
        <f>L10</f>
        <v>100</v>
      </c>
      <c r="AH2" s="63">
        <f t="shared" ref="AH2" si="0">N10</f>
        <v>100</v>
      </c>
    </row>
    <row r="3" spans="1:34" ht="31.5">
      <c r="A3" s="29" t="s">
        <v>1</v>
      </c>
      <c r="B3" s="3" t="s">
        <v>51</v>
      </c>
      <c r="C3" s="4" t="s">
        <v>2</v>
      </c>
      <c r="D3" s="3" t="s">
        <v>3</v>
      </c>
      <c r="E3" s="3" t="s">
        <v>4</v>
      </c>
      <c r="F3" s="3" t="s">
        <v>5</v>
      </c>
      <c r="G3" s="3" t="s">
        <v>6</v>
      </c>
      <c r="H3" s="3" t="s">
        <v>212</v>
      </c>
      <c r="I3" s="3" t="s">
        <v>221</v>
      </c>
      <c r="J3" s="3" t="s">
        <v>213</v>
      </c>
      <c r="K3" s="3" t="s">
        <v>221</v>
      </c>
      <c r="L3" s="3" t="s">
        <v>214</v>
      </c>
      <c r="M3" s="3" t="s">
        <v>221</v>
      </c>
      <c r="N3" s="3" t="s">
        <v>215</v>
      </c>
      <c r="O3" s="3" t="s">
        <v>221</v>
      </c>
      <c r="AE3" s="63"/>
      <c r="AF3" s="64"/>
      <c r="AG3" s="64"/>
      <c r="AH3" s="64"/>
    </row>
    <row r="4" spans="1:34" ht="51">
      <c r="A4" s="30" t="s">
        <v>7</v>
      </c>
      <c r="B4" s="1" t="s">
        <v>8</v>
      </c>
      <c r="C4" s="1" t="s">
        <v>27</v>
      </c>
      <c r="D4" s="1" t="s">
        <v>195</v>
      </c>
      <c r="E4" s="1" t="s">
        <v>203</v>
      </c>
      <c r="F4" s="2">
        <v>44958</v>
      </c>
      <c r="G4" s="2">
        <v>45015</v>
      </c>
      <c r="H4" s="18">
        <v>5</v>
      </c>
      <c r="I4" s="83"/>
      <c r="J4" s="47">
        <v>10</v>
      </c>
      <c r="K4" s="83"/>
      <c r="L4" s="47">
        <v>10</v>
      </c>
      <c r="M4" s="83"/>
      <c r="N4" s="48">
        <v>10</v>
      </c>
      <c r="O4" s="83"/>
    </row>
    <row r="5" spans="1:34" ht="51">
      <c r="A5" s="30" t="s">
        <v>9</v>
      </c>
      <c r="B5" s="1" t="s">
        <v>10</v>
      </c>
      <c r="C5" s="1" t="s">
        <v>28</v>
      </c>
      <c r="D5" s="1" t="s">
        <v>29</v>
      </c>
      <c r="E5" s="1" t="s">
        <v>25</v>
      </c>
      <c r="F5" s="2">
        <v>44942</v>
      </c>
      <c r="G5" s="2">
        <v>44957</v>
      </c>
      <c r="H5" s="18">
        <v>10</v>
      </c>
      <c r="I5" s="84"/>
      <c r="J5" s="18">
        <v>10</v>
      </c>
      <c r="K5" s="84"/>
      <c r="L5" s="18">
        <v>10</v>
      </c>
      <c r="M5" s="84"/>
      <c r="N5" s="18">
        <v>10</v>
      </c>
      <c r="O5" s="84"/>
    </row>
    <row r="6" spans="1:34" ht="38.25">
      <c r="A6" s="86" t="s">
        <v>12</v>
      </c>
      <c r="B6" s="1" t="s">
        <v>13</v>
      </c>
      <c r="C6" s="1" t="s">
        <v>158</v>
      </c>
      <c r="D6" s="1" t="s">
        <v>14</v>
      </c>
      <c r="E6" s="1" t="s">
        <v>211</v>
      </c>
      <c r="F6" s="2">
        <v>44941</v>
      </c>
      <c r="G6" s="2">
        <v>44957</v>
      </c>
      <c r="H6" s="18">
        <v>10</v>
      </c>
      <c r="I6" s="84"/>
      <c r="J6" s="18">
        <v>10</v>
      </c>
      <c r="K6" s="84"/>
      <c r="L6" s="18">
        <v>10</v>
      </c>
      <c r="M6" s="84"/>
      <c r="N6" s="18">
        <v>10</v>
      </c>
      <c r="O6" s="84"/>
    </row>
    <row r="7" spans="1:34" ht="38.25">
      <c r="A7" s="86"/>
      <c r="B7" s="1" t="s">
        <v>15</v>
      </c>
      <c r="C7" s="1" t="s">
        <v>30</v>
      </c>
      <c r="D7" s="1" t="s">
        <v>31</v>
      </c>
      <c r="E7" s="1" t="s">
        <v>32</v>
      </c>
      <c r="F7" s="2">
        <v>44962</v>
      </c>
      <c r="G7" s="2">
        <v>45015</v>
      </c>
      <c r="H7" s="18">
        <v>10</v>
      </c>
      <c r="I7" s="84"/>
      <c r="J7" s="18">
        <v>10</v>
      </c>
      <c r="K7" s="84"/>
      <c r="L7" s="18">
        <v>10</v>
      </c>
      <c r="M7" s="84"/>
      <c r="N7" s="18">
        <v>10</v>
      </c>
      <c r="O7" s="84"/>
    </row>
    <row r="8" spans="1:34" ht="51">
      <c r="A8" s="30" t="s">
        <v>16</v>
      </c>
      <c r="B8" s="1" t="s">
        <v>17</v>
      </c>
      <c r="C8" s="1" t="s">
        <v>18</v>
      </c>
      <c r="D8" s="1" t="s">
        <v>19</v>
      </c>
      <c r="E8" s="1" t="s">
        <v>26</v>
      </c>
      <c r="F8" s="2">
        <v>45017</v>
      </c>
      <c r="G8" s="2">
        <v>45291</v>
      </c>
      <c r="H8" s="18">
        <v>10</v>
      </c>
      <c r="I8" s="84"/>
      <c r="J8" s="18">
        <v>10</v>
      </c>
      <c r="K8" s="84"/>
      <c r="L8" s="18">
        <v>10</v>
      </c>
      <c r="M8" s="84"/>
      <c r="N8" s="18">
        <v>10</v>
      </c>
      <c r="O8" s="84"/>
    </row>
    <row r="9" spans="1:34" ht="51.75" thickBot="1">
      <c r="A9" s="31" t="s">
        <v>20</v>
      </c>
      <c r="B9" s="32" t="s">
        <v>21</v>
      </c>
      <c r="C9" s="32" t="s">
        <v>22</v>
      </c>
      <c r="D9" s="32" t="s">
        <v>23</v>
      </c>
      <c r="E9" s="32" t="s">
        <v>24</v>
      </c>
      <c r="F9" s="33">
        <v>45017</v>
      </c>
      <c r="G9" s="33">
        <v>45291</v>
      </c>
      <c r="H9" s="34">
        <v>10</v>
      </c>
      <c r="I9" s="85"/>
      <c r="J9" s="34">
        <v>10</v>
      </c>
      <c r="K9" s="85"/>
      <c r="L9" s="34">
        <v>10</v>
      </c>
      <c r="M9" s="85"/>
      <c r="N9" s="34">
        <v>10</v>
      </c>
      <c r="O9" s="85"/>
    </row>
    <row r="10" spans="1:34">
      <c r="F10" s="93" t="s">
        <v>216</v>
      </c>
      <c r="G10" s="93"/>
      <c r="H10" s="49">
        <f>AVERAGE(H4:H9)*10</f>
        <v>91.666666666666657</v>
      </c>
      <c r="I10" s="49"/>
      <c r="J10" s="49">
        <f t="shared" ref="J10:N10" si="1">AVERAGE(J4:J9)*10</f>
        <v>100</v>
      </c>
      <c r="K10" s="49"/>
      <c r="L10" s="49">
        <f t="shared" si="1"/>
        <v>100</v>
      </c>
      <c r="M10" s="49"/>
      <c r="N10" s="50">
        <f t="shared" si="1"/>
        <v>100</v>
      </c>
      <c r="O10" s="74"/>
    </row>
    <row r="11" spans="1:34">
      <c r="H11" s="76"/>
      <c r="I11" s="76"/>
      <c r="J11" s="76"/>
      <c r="K11" s="76"/>
      <c r="L11" s="76"/>
      <c r="M11" s="76"/>
      <c r="N11" s="76"/>
      <c r="O11" s="76"/>
    </row>
    <row r="15" spans="1:34">
      <c r="H15" s="61"/>
      <c r="I15" s="61"/>
    </row>
  </sheetData>
  <mergeCells count="8">
    <mergeCell ref="O4:O9"/>
    <mergeCell ref="A6:A7"/>
    <mergeCell ref="A1:N1"/>
    <mergeCell ref="A2:N2"/>
    <mergeCell ref="F10:G10"/>
    <mergeCell ref="I4:I9"/>
    <mergeCell ref="K4:K9"/>
    <mergeCell ref="M4:M9"/>
  </mergeCells>
  <pageMargins left="0.7" right="0.7" top="0.75" bottom="0.75" header="0.3" footer="0.3"/>
  <pageSetup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V6"/>
  <sheetViews>
    <sheetView zoomScale="47" zoomScaleNormal="70" workbookViewId="0">
      <selection activeCell="P6" sqref="A1:P6"/>
    </sheetView>
  </sheetViews>
  <sheetFormatPr baseColWidth="10" defaultRowHeight="12.75"/>
  <cols>
    <col min="1" max="1" width="20.5703125" style="5" customWidth="1"/>
    <col min="2" max="2" width="9.7109375" style="5" bestFit="1" customWidth="1"/>
    <col min="3" max="3" width="17.7109375" style="5" customWidth="1"/>
    <col min="4" max="4" width="10.85546875" style="5" customWidth="1"/>
    <col min="5" max="5" width="33.5703125" style="5" customWidth="1"/>
    <col min="6" max="6" width="29.140625" style="5" customWidth="1"/>
    <col min="7" max="7" width="32.42578125" style="5" customWidth="1"/>
    <col min="8" max="8" width="21.85546875" style="5" customWidth="1"/>
    <col min="9" max="9" width="23.85546875" style="5" bestFit="1" customWidth="1"/>
    <col min="10" max="10" width="12.28515625" style="5" customWidth="1"/>
    <col min="11" max="11" width="24" style="5" customWidth="1"/>
    <col min="12" max="12" width="17" style="5" customWidth="1"/>
    <col min="13" max="15" width="7.28515625" style="5" bestFit="1" customWidth="1"/>
    <col min="16" max="16" width="11" style="5" customWidth="1"/>
    <col min="17" max="253" width="9.140625" style="5" customWidth="1"/>
    <col min="254" max="254" width="16.85546875" style="5" customWidth="1"/>
    <col min="255" max="255" width="8.85546875" style="5" customWidth="1"/>
    <col min="256" max="256" width="1.140625" style="5" customWidth="1"/>
    <col min="257" max="257" width="25.140625" style="5" customWidth="1"/>
    <col min="258" max="258" width="10.85546875" style="5" customWidth="1"/>
    <col min="259" max="260" width="16.85546875" style="5" customWidth="1"/>
    <col min="261" max="261" width="8.85546875" style="5" customWidth="1"/>
    <col min="262" max="262" width="11.85546875" style="5" customWidth="1"/>
    <col min="263" max="263" width="4" style="5" customWidth="1"/>
    <col min="264" max="264" width="11.85546875" style="5" customWidth="1"/>
    <col min="265" max="265" width="5" style="5" customWidth="1"/>
    <col min="266" max="266" width="11.7109375" style="5" customWidth="1"/>
    <col min="267" max="267" width="12.28515625" style="5" customWidth="1"/>
    <col min="268" max="268" width="9" style="5" customWidth="1"/>
    <col min="269" max="269" width="16" style="5" customWidth="1"/>
    <col min="270" max="271" width="17" style="5" customWidth="1"/>
    <col min="272" max="509" width="9.140625" style="5" customWidth="1"/>
    <col min="510" max="510" width="16.85546875" style="5" customWidth="1"/>
    <col min="511" max="511" width="8.85546875" style="5" customWidth="1"/>
    <col min="512" max="512" width="1.140625" style="5" customWidth="1"/>
    <col min="513" max="513" width="25.140625" style="5" customWidth="1"/>
    <col min="514" max="514" width="10.85546875" style="5" customWidth="1"/>
    <col min="515" max="516" width="16.85546875" style="5" customWidth="1"/>
    <col min="517" max="517" width="8.85546875" style="5" customWidth="1"/>
    <col min="518" max="518" width="11.85546875" style="5" customWidth="1"/>
    <col min="519" max="519" width="4" style="5" customWidth="1"/>
    <col min="520" max="520" width="11.85546875" style="5" customWidth="1"/>
    <col min="521" max="521" width="5" style="5" customWidth="1"/>
    <col min="522" max="522" width="11.7109375" style="5" customWidth="1"/>
    <col min="523" max="523" width="12.28515625" style="5" customWidth="1"/>
    <col min="524" max="524" width="9" style="5" customWidth="1"/>
    <col min="525" max="525" width="16" style="5" customWidth="1"/>
    <col min="526" max="527" width="17" style="5" customWidth="1"/>
    <col min="528" max="765" width="9.140625" style="5" customWidth="1"/>
    <col min="766" max="766" width="16.85546875" style="5" customWidth="1"/>
    <col min="767" max="767" width="8.85546875" style="5" customWidth="1"/>
    <col min="768" max="768" width="1.140625" style="5" customWidth="1"/>
    <col min="769" max="769" width="25.140625" style="5" customWidth="1"/>
    <col min="770" max="770" width="10.85546875" style="5" customWidth="1"/>
    <col min="771" max="772" width="16.85546875" style="5" customWidth="1"/>
    <col min="773" max="773" width="8.85546875" style="5" customWidth="1"/>
    <col min="774" max="774" width="11.85546875" style="5" customWidth="1"/>
    <col min="775" max="775" width="4" style="5" customWidth="1"/>
    <col min="776" max="776" width="11.85546875" style="5" customWidth="1"/>
    <col min="777" max="777" width="5" style="5" customWidth="1"/>
    <col min="778" max="778" width="11.7109375" style="5" customWidth="1"/>
    <col min="779" max="779" width="12.28515625" style="5" customWidth="1"/>
    <col min="780" max="780" width="9" style="5" customWidth="1"/>
    <col min="781" max="781" width="16" style="5" customWidth="1"/>
    <col min="782" max="783" width="17" style="5" customWidth="1"/>
    <col min="784" max="1021" width="9.140625" style="5" customWidth="1"/>
    <col min="1022" max="1022" width="16.85546875" style="5" customWidth="1"/>
    <col min="1023" max="1023" width="8.85546875" style="5" customWidth="1"/>
    <col min="1024" max="1024" width="1.140625" style="5" customWidth="1"/>
    <col min="1025" max="1025" width="25.140625" style="5" customWidth="1"/>
    <col min="1026" max="1026" width="10.85546875" style="5" customWidth="1"/>
    <col min="1027" max="1028" width="16.85546875" style="5" customWidth="1"/>
    <col min="1029" max="1029" width="8.85546875" style="5" customWidth="1"/>
    <col min="1030" max="1030" width="11.85546875" style="5" customWidth="1"/>
    <col min="1031" max="1031" width="4" style="5" customWidth="1"/>
    <col min="1032" max="1032" width="11.85546875" style="5" customWidth="1"/>
    <col min="1033" max="1033" width="5" style="5" customWidth="1"/>
    <col min="1034" max="1034" width="11.7109375" style="5" customWidth="1"/>
    <col min="1035" max="1035" width="12.28515625" style="5" customWidth="1"/>
    <col min="1036" max="1036" width="9" style="5" customWidth="1"/>
    <col min="1037" max="1037" width="16" style="5" customWidth="1"/>
    <col min="1038" max="1039" width="17" style="5" customWidth="1"/>
    <col min="1040" max="1277" width="9.140625" style="5" customWidth="1"/>
    <col min="1278" max="1278" width="16.85546875" style="5" customWidth="1"/>
    <col min="1279" max="1279" width="8.85546875" style="5" customWidth="1"/>
    <col min="1280" max="1280" width="1.140625" style="5" customWidth="1"/>
    <col min="1281" max="1281" width="25.140625" style="5" customWidth="1"/>
    <col min="1282" max="1282" width="10.85546875" style="5" customWidth="1"/>
    <col min="1283" max="1284" width="16.85546875" style="5" customWidth="1"/>
    <col min="1285" max="1285" width="8.85546875" style="5" customWidth="1"/>
    <col min="1286" max="1286" width="11.85546875" style="5" customWidth="1"/>
    <col min="1287" max="1287" width="4" style="5" customWidth="1"/>
    <col min="1288" max="1288" width="11.85546875" style="5" customWidth="1"/>
    <col min="1289" max="1289" width="5" style="5" customWidth="1"/>
    <col min="1290" max="1290" width="11.7109375" style="5" customWidth="1"/>
    <col min="1291" max="1291" width="12.28515625" style="5" customWidth="1"/>
    <col min="1292" max="1292" width="9" style="5" customWidth="1"/>
    <col min="1293" max="1293" width="16" style="5" customWidth="1"/>
    <col min="1294" max="1295" width="17" style="5" customWidth="1"/>
    <col min="1296" max="1533" width="9.140625" style="5" customWidth="1"/>
    <col min="1534" max="1534" width="16.85546875" style="5" customWidth="1"/>
    <col min="1535" max="1535" width="8.85546875" style="5" customWidth="1"/>
    <col min="1536" max="1536" width="1.140625" style="5" customWidth="1"/>
    <col min="1537" max="1537" width="25.140625" style="5" customWidth="1"/>
    <col min="1538" max="1538" width="10.85546875" style="5" customWidth="1"/>
    <col min="1539" max="1540" width="16.85546875" style="5" customWidth="1"/>
    <col min="1541" max="1541" width="8.85546875" style="5" customWidth="1"/>
    <col min="1542" max="1542" width="11.85546875" style="5" customWidth="1"/>
    <col min="1543" max="1543" width="4" style="5" customWidth="1"/>
    <col min="1544" max="1544" width="11.85546875" style="5" customWidth="1"/>
    <col min="1545" max="1545" width="5" style="5" customWidth="1"/>
    <col min="1546" max="1546" width="11.7109375" style="5" customWidth="1"/>
    <col min="1547" max="1547" width="12.28515625" style="5" customWidth="1"/>
    <col min="1548" max="1548" width="9" style="5" customWidth="1"/>
    <col min="1549" max="1549" width="16" style="5" customWidth="1"/>
    <col min="1550" max="1551" width="17" style="5" customWidth="1"/>
    <col min="1552" max="1789" width="9.140625" style="5" customWidth="1"/>
    <col min="1790" max="1790" width="16.85546875" style="5" customWidth="1"/>
    <col min="1791" max="1791" width="8.85546875" style="5" customWidth="1"/>
    <col min="1792" max="1792" width="1.140625" style="5" customWidth="1"/>
    <col min="1793" max="1793" width="25.140625" style="5" customWidth="1"/>
    <col min="1794" max="1794" width="10.85546875" style="5" customWidth="1"/>
    <col min="1795" max="1796" width="16.85546875" style="5" customWidth="1"/>
    <col min="1797" max="1797" width="8.85546875" style="5" customWidth="1"/>
    <col min="1798" max="1798" width="11.85546875" style="5" customWidth="1"/>
    <col min="1799" max="1799" width="4" style="5" customWidth="1"/>
    <col min="1800" max="1800" width="11.85546875" style="5" customWidth="1"/>
    <col min="1801" max="1801" width="5" style="5" customWidth="1"/>
    <col min="1802" max="1802" width="11.7109375" style="5" customWidth="1"/>
    <col min="1803" max="1803" width="12.28515625" style="5" customWidth="1"/>
    <col min="1804" max="1804" width="9" style="5" customWidth="1"/>
    <col min="1805" max="1805" width="16" style="5" customWidth="1"/>
    <col min="1806" max="1807" width="17" style="5" customWidth="1"/>
    <col min="1808" max="2045" width="9.140625" style="5" customWidth="1"/>
    <col min="2046" max="2046" width="16.85546875" style="5" customWidth="1"/>
    <col min="2047" max="2047" width="8.85546875" style="5" customWidth="1"/>
    <col min="2048" max="2048" width="1.140625" style="5" customWidth="1"/>
    <col min="2049" max="2049" width="25.140625" style="5" customWidth="1"/>
    <col min="2050" max="2050" width="10.85546875" style="5" customWidth="1"/>
    <col min="2051" max="2052" width="16.85546875" style="5" customWidth="1"/>
    <col min="2053" max="2053" width="8.85546875" style="5" customWidth="1"/>
    <col min="2054" max="2054" width="11.85546875" style="5" customWidth="1"/>
    <col min="2055" max="2055" width="4" style="5" customWidth="1"/>
    <col min="2056" max="2056" width="11.85546875" style="5" customWidth="1"/>
    <col min="2057" max="2057" width="5" style="5" customWidth="1"/>
    <col min="2058" max="2058" width="11.7109375" style="5" customWidth="1"/>
    <col min="2059" max="2059" width="12.28515625" style="5" customWidth="1"/>
    <col min="2060" max="2060" width="9" style="5" customWidth="1"/>
    <col min="2061" max="2061" width="16" style="5" customWidth="1"/>
    <col min="2062" max="2063" width="17" style="5" customWidth="1"/>
    <col min="2064" max="2301" width="9.140625" style="5" customWidth="1"/>
    <col min="2302" max="2302" width="16.85546875" style="5" customWidth="1"/>
    <col min="2303" max="2303" width="8.85546875" style="5" customWidth="1"/>
    <col min="2304" max="2304" width="1.140625" style="5" customWidth="1"/>
    <col min="2305" max="2305" width="25.140625" style="5" customWidth="1"/>
    <col min="2306" max="2306" width="10.85546875" style="5" customWidth="1"/>
    <col min="2307" max="2308" width="16.85546875" style="5" customWidth="1"/>
    <col min="2309" max="2309" width="8.85546875" style="5" customWidth="1"/>
    <col min="2310" max="2310" width="11.85546875" style="5" customWidth="1"/>
    <col min="2311" max="2311" width="4" style="5" customWidth="1"/>
    <col min="2312" max="2312" width="11.85546875" style="5" customWidth="1"/>
    <col min="2313" max="2313" width="5" style="5" customWidth="1"/>
    <col min="2314" max="2314" width="11.7109375" style="5" customWidth="1"/>
    <col min="2315" max="2315" width="12.28515625" style="5" customWidth="1"/>
    <col min="2316" max="2316" width="9" style="5" customWidth="1"/>
    <col min="2317" max="2317" width="16" style="5" customWidth="1"/>
    <col min="2318" max="2319" width="17" style="5" customWidth="1"/>
    <col min="2320" max="2557" width="9.140625" style="5" customWidth="1"/>
    <col min="2558" max="2558" width="16.85546875" style="5" customWidth="1"/>
    <col min="2559" max="2559" width="8.85546875" style="5" customWidth="1"/>
    <col min="2560" max="2560" width="1.140625" style="5" customWidth="1"/>
    <col min="2561" max="2561" width="25.140625" style="5" customWidth="1"/>
    <col min="2562" max="2562" width="10.85546875" style="5" customWidth="1"/>
    <col min="2563" max="2564" width="16.85546875" style="5" customWidth="1"/>
    <col min="2565" max="2565" width="8.85546875" style="5" customWidth="1"/>
    <col min="2566" max="2566" width="11.85546875" style="5" customWidth="1"/>
    <col min="2567" max="2567" width="4" style="5" customWidth="1"/>
    <col min="2568" max="2568" width="11.85546875" style="5" customWidth="1"/>
    <col min="2569" max="2569" width="5" style="5" customWidth="1"/>
    <col min="2570" max="2570" width="11.7109375" style="5" customWidth="1"/>
    <col min="2571" max="2571" width="12.28515625" style="5" customWidth="1"/>
    <col min="2572" max="2572" width="9" style="5" customWidth="1"/>
    <col min="2573" max="2573" width="16" style="5" customWidth="1"/>
    <col min="2574" max="2575" width="17" style="5" customWidth="1"/>
    <col min="2576" max="2813" width="9.140625" style="5" customWidth="1"/>
    <col min="2814" max="2814" width="16.85546875" style="5" customWidth="1"/>
    <col min="2815" max="2815" width="8.85546875" style="5" customWidth="1"/>
    <col min="2816" max="2816" width="1.140625" style="5" customWidth="1"/>
    <col min="2817" max="2817" width="25.140625" style="5" customWidth="1"/>
    <col min="2818" max="2818" width="10.85546875" style="5" customWidth="1"/>
    <col min="2819" max="2820" width="16.85546875" style="5" customWidth="1"/>
    <col min="2821" max="2821" width="8.85546875" style="5" customWidth="1"/>
    <col min="2822" max="2822" width="11.85546875" style="5" customWidth="1"/>
    <col min="2823" max="2823" width="4" style="5" customWidth="1"/>
    <col min="2824" max="2824" width="11.85546875" style="5" customWidth="1"/>
    <col min="2825" max="2825" width="5" style="5" customWidth="1"/>
    <col min="2826" max="2826" width="11.7109375" style="5" customWidth="1"/>
    <col min="2827" max="2827" width="12.28515625" style="5" customWidth="1"/>
    <col min="2828" max="2828" width="9" style="5" customWidth="1"/>
    <col min="2829" max="2829" width="16" style="5" customWidth="1"/>
    <col min="2830" max="2831" width="17" style="5" customWidth="1"/>
    <col min="2832" max="3069" width="9.140625" style="5" customWidth="1"/>
    <col min="3070" max="3070" width="16.85546875" style="5" customWidth="1"/>
    <col min="3071" max="3071" width="8.85546875" style="5" customWidth="1"/>
    <col min="3072" max="3072" width="1.140625" style="5" customWidth="1"/>
    <col min="3073" max="3073" width="25.140625" style="5" customWidth="1"/>
    <col min="3074" max="3074" width="10.85546875" style="5" customWidth="1"/>
    <col min="3075" max="3076" width="16.85546875" style="5" customWidth="1"/>
    <col min="3077" max="3077" width="8.85546875" style="5" customWidth="1"/>
    <col min="3078" max="3078" width="11.85546875" style="5" customWidth="1"/>
    <col min="3079" max="3079" width="4" style="5" customWidth="1"/>
    <col min="3080" max="3080" width="11.85546875" style="5" customWidth="1"/>
    <col min="3081" max="3081" width="5" style="5" customWidth="1"/>
    <col min="3082" max="3082" width="11.7109375" style="5" customWidth="1"/>
    <col min="3083" max="3083" width="12.28515625" style="5" customWidth="1"/>
    <col min="3084" max="3084" width="9" style="5" customWidth="1"/>
    <col min="3085" max="3085" width="16" style="5" customWidth="1"/>
    <col min="3086" max="3087" width="17" style="5" customWidth="1"/>
    <col min="3088" max="3325" width="9.140625" style="5" customWidth="1"/>
    <col min="3326" max="3326" width="16.85546875" style="5" customWidth="1"/>
    <col min="3327" max="3327" width="8.85546875" style="5" customWidth="1"/>
    <col min="3328" max="3328" width="1.140625" style="5" customWidth="1"/>
    <col min="3329" max="3329" width="25.140625" style="5" customWidth="1"/>
    <col min="3330" max="3330" width="10.85546875" style="5" customWidth="1"/>
    <col min="3331" max="3332" width="16.85546875" style="5" customWidth="1"/>
    <col min="3333" max="3333" width="8.85546875" style="5" customWidth="1"/>
    <col min="3334" max="3334" width="11.85546875" style="5" customWidth="1"/>
    <col min="3335" max="3335" width="4" style="5" customWidth="1"/>
    <col min="3336" max="3336" width="11.85546875" style="5" customWidth="1"/>
    <col min="3337" max="3337" width="5" style="5" customWidth="1"/>
    <col min="3338" max="3338" width="11.7109375" style="5" customWidth="1"/>
    <col min="3339" max="3339" width="12.28515625" style="5" customWidth="1"/>
    <col min="3340" max="3340" width="9" style="5" customWidth="1"/>
    <col min="3341" max="3341" width="16" style="5" customWidth="1"/>
    <col min="3342" max="3343" width="17" style="5" customWidth="1"/>
    <col min="3344" max="3581" width="9.140625" style="5" customWidth="1"/>
    <col min="3582" max="3582" width="16.85546875" style="5" customWidth="1"/>
    <col min="3583" max="3583" width="8.85546875" style="5" customWidth="1"/>
    <col min="3584" max="3584" width="1.140625" style="5" customWidth="1"/>
    <col min="3585" max="3585" width="25.140625" style="5" customWidth="1"/>
    <col min="3586" max="3586" width="10.85546875" style="5" customWidth="1"/>
    <col min="3587" max="3588" width="16.85546875" style="5" customWidth="1"/>
    <col min="3589" max="3589" width="8.85546875" style="5" customWidth="1"/>
    <col min="3590" max="3590" width="11.85546875" style="5" customWidth="1"/>
    <col min="3591" max="3591" width="4" style="5" customWidth="1"/>
    <col min="3592" max="3592" width="11.85546875" style="5" customWidth="1"/>
    <col min="3593" max="3593" width="5" style="5" customWidth="1"/>
    <col min="3594" max="3594" width="11.7109375" style="5" customWidth="1"/>
    <col min="3595" max="3595" width="12.28515625" style="5" customWidth="1"/>
    <col min="3596" max="3596" width="9" style="5" customWidth="1"/>
    <col min="3597" max="3597" width="16" style="5" customWidth="1"/>
    <col min="3598" max="3599" width="17" style="5" customWidth="1"/>
    <col min="3600" max="3837" width="9.140625" style="5" customWidth="1"/>
    <col min="3838" max="3838" width="16.85546875" style="5" customWidth="1"/>
    <col min="3839" max="3839" width="8.85546875" style="5" customWidth="1"/>
    <col min="3840" max="3840" width="1.140625" style="5" customWidth="1"/>
    <col min="3841" max="3841" width="25.140625" style="5" customWidth="1"/>
    <col min="3842" max="3842" width="10.85546875" style="5" customWidth="1"/>
    <col min="3843" max="3844" width="16.85546875" style="5" customWidth="1"/>
    <col min="3845" max="3845" width="8.85546875" style="5" customWidth="1"/>
    <col min="3846" max="3846" width="11.85546875" style="5" customWidth="1"/>
    <col min="3847" max="3847" width="4" style="5" customWidth="1"/>
    <col min="3848" max="3848" width="11.85546875" style="5" customWidth="1"/>
    <col min="3849" max="3849" width="5" style="5" customWidth="1"/>
    <col min="3850" max="3850" width="11.7109375" style="5" customWidth="1"/>
    <col min="3851" max="3851" width="12.28515625" style="5" customWidth="1"/>
    <col min="3852" max="3852" width="9" style="5" customWidth="1"/>
    <col min="3853" max="3853" width="16" style="5" customWidth="1"/>
    <col min="3854" max="3855" width="17" style="5" customWidth="1"/>
    <col min="3856" max="4093" width="9.140625" style="5" customWidth="1"/>
    <col min="4094" max="4094" width="16.85546875" style="5" customWidth="1"/>
    <col min="4095" max="4095" width="8.85546875" style="5" customWidth="1"/>
    <col min="4096" max="4096" width="1.140625" style="5" customWidth="1"/>
    <col min="4097" max="4097" width="25.140625" style="5" customWidth="1"/>
    <col min="4098" max="4098" width="10.85546875" style="5" customWidth="1"/>
    <col min="4099" max="4100" width="16.85546875" style="5" customWidth="1"/>
    <col min="4101" max="4101" width="8.85546875" style="5" customWidth="1"/>
    <col min="4102" max="4102" width="11.85546875" style="5" customWidth="1"/>
    <col min="4103" max="4103" width="4" style="5" customWidth="1"/>
    <col min="4104" max="4104" width="11.85546875" style="5" customWidth="1"/>
    <col min="4105" max="4105" width="5" style="5" customWidth="1"/>
    <col min="4106" max="4106" width="11.7109375" style="5" customWidth="1"/>
    <col min="4107" max="4107" width="12.28515625" style="5" customWidth="1"/>
    <col min="4108" max="4108" width="9" style="5" customWidth="1"/>
    <col min="4109" max="4109" width="16" style="5" customWidth="1"/>
    <col min="4110" max="4111" width="17" style="5" customWidth="1"/>
    <col min="4112" max="4349" width="9.140625" style="5" customWidth="1"/>
    <col min="4350" max="4350" width="16.85546875" style="5" customWidth="1"/>
    <col min="4351" max="4351" width="8.85546875" style="5" customWidth="1"/>
    <col min="4352" max="4352" width="1.140625" style="5" customWidth="1"/>
    <col min="4353" max="4353" width="25.140625" style="5" customWidth="1"/>
    <col min="4354" max="4354" width="10.85546875" style="5" customWidth="1"/>
    <col min="4355" max="4356" width="16.85546875" style="5" customWidth="1"/>
    <col min="4357" max="4357" width="8.85546875" style="5" customWidth="1"/>
    <col min="4358" max="4358" width="11.85546875" style="5" customWidth="1"/>
    <col min="4359" max="4359" width="4" style="5" customWidth="1"/>
    <col min="4360" max="4360" width="11.85546875" style="5" customWidth="1"/>
    <col min="4361" max="4361" width="5" style="5" customWidth="1"/>
    <col min="4362" max="4362" width="11.7109375" style="5" customWidth="1"/>
    <col min="4363" max="4363" width="12.28515625" style="5" customWidth="1"/>
    <col min="4364" max="4364" width="9" style="5" customWidth="1"/>
    <col min="4365" max="4365" width="16" style="5" customWidth="1"/>
    <col min="4366" max="4367" width="17" style="5" customWidth="1"/>
    <col min="4368" max="4605" width="9.140625" style="5" customWidth="1"/>
    <col min="4606" max="4606" width="16.85546875" style="5" customWidth="1"/>
    <col min="4607" max="4607" width="8.85546875" style="5" customWidth="1"/>
    <col min="4608" max="4608" width="1.140625" style="5" customWidth="1"/>
    <col min="4609" max="4609" width="25.140625" style="5" customWidth="1"/>
    <col min="4610" max="4610" width="10.85546875" style="5" customWidth="1"/>
    <col min="4611" max="4612" width="16.85546875" style="5" customWidth="1"/>
    <col min="4613" max="4613" width="8.85546875" style="5" customWidth="1"/>
    <col min="4614" max="4614" width="11.85546875" style="5" customWidth="1"/>
    <col min="4615" max="4615" width="4" style="5" customWidth="1"/>
    <col min="4616" max="4616" width="11.85546875" style="5" customWidth="1"/>
    <col min="4617" max="4617" width="5" style="5" customWidth="1"/>
    <col min="4618" max="4618" width="11.7109375" style="5" customWidth="1"/>
    <col min="4619" max="4619" width="12.28515625" style="5" customWidth="1"/>
    <col min="4620" max="4620" width="9" style="5" customWidth="1"/>
    <col min="4621" max="4621" width="16" style="5" customWidth="1"/>
    <col min="4622" max="4623" width="17" style="5" customWidth="1"/>
    <col min="4624" max="4861" width="9.140625" style="5" customWidth="1"/>
    <col min="4862" max="4862" width="16.85546875" style="5" customWidth="1"/>
    <col min="4863" max="4863" width="8.85546875" style="5" customWidth="1"/>
    <col min="4864" max="4864" width="1.140625" style="5" customWidth="1"/>
    <col min="4865" max="4865" width="25.140625" style="5" customWidth="1"/>
    <col min="4866" max="4866" width="10.85546875" style="5" customWidth="1"/>
    <col min="4867" max="4868" width="16.85546875" style="5" customWidth="1"/>
    <col min="4869" max="4869" width="8.85546875" style="5" customWidth="1"/>
    <col min="4870" max="4870" width="11.85546875" style="5" customWidth="1"/>
    <col min="4871" max="4871" width="4" style="5" customWidth="1"/>
    <col min="4872" max="4872" width="11.85546875" style="5" customWidth="1"/>
    <col min="4873" max="4873" width="5" style="5" customWidth="1"/>
    <col min="4874" max="4874" width="11.7109375" style="5" customWidth="1"/>
    <col min="4875" max="4875" width="12.28515625" style="5" customWidth="1"/>
    <col min="4876" max="4876" width="9" style="5" customWidth="1"/>
    <col min="4877" max="4877" width="16" style="5" customWidth="1"/>
    <col min="4878" max="4879" width="17" style="5" customWidth="1"/>
    <col min="4880" max="5117" width="9.140625" style="5" customWidth="1"/>
    <col min="5118" max="5118" width="16.85546875" style="5" customWidth="1"/>
    <col min="5119" max="5119" width="8.85546875" style="5" customWidth="1"/>
    <col min="5120" max="5120" width="1.140625" style="5" customWidth="1"/>
    <col min="5121" max="5121" width="25.140625" style="5" customWidth="1"/>
    <col min="5122" max="5122" width="10.85546875" style="5" customWidth="1"/>
    <col min="5123" max="5124" width="16.85546875" style="5" customWidth="1"/>
    <col min="5125" max="5125" width="8.85546875" style="5" customWidth="1"/>
    <col min="5126" max="5126" width="11.85546875" style="5" customWidth="1"/>
    <col min="5127" max="5127" width="4" style="5" customWidth="1"/>
    <col min="5128" max="5128" width="11.85546875" style="5" customWidth="1"/>
    <col min="5129" max="5129" width="5" style="5" customWidth="1"/>
    <col min="5130" max="5130" width="11.7109375" style="5" customWidth="1"/>
    <col min="5131" max="5131" width="12.28515625" style="5" customWidth="1"/>
    <col min="5132" max="5132" width="9" style="5" customWidth="1"/>
    <col min="5133" max="5133" width="16" style="5" customWidth="1"/>
    <col min="5134" max="5135" width="17" style="5" customWidth="1"/>
    <col min="5136" max="5373" width="9.140625" style="5" customWidth="1"/>
    <col min="5374" max="5374" width="16.85546875" style="5" customWidth="1"/>
    <col min="5375" max="5375" width="8.85546875" style="5" customWidth="1"/>
    <col min="5376" max="5376" width="1.140625" style="5" customWidth="1"/>
    <col min="5377" max="5377" width="25.140625" style="5" customWidth="1"/>
    <col min="5378" max="5378" width="10.85546875" style="5" customWidth="1"/>
    <col min="5379" max="5380" width="16.85546875" style="5" customWidth="1"/>
    <col min="5381" max="5381" width="8.85546875" style="5" customWidth="1"/>
    <col min="5382" max="5382" width="11.85546875" style="5" customWidth="1"/>
    <col min="5383" max="5383" width="4" style="5" customWidth="1"/>
    <col min="5384" max="5384" width="11.85546875" style="5" customWidth="1"/>
    <col min="5385" max="5385" width="5" style="5" customWidth="1"/>
    <col min="5386" max="5386" width="11.7109375" style="5" customWidth="1"/>
    <col min="5387" max="5387" width="12.28515625" style="5" customWidth="1"/>
    <col min="5388" max="5388" width="9" style="5" customWidth="1"/>
    <col min="5389" max="5389" width="16" style="5" customWidth="1"/>
    <col min="5390" max="5391" width="17" style="5" customWidth="1"/>
    <col min="5392" max="5629" width="9.140625" style="5" customWidth="1"/>
    <col min="5630" max="5630" width="16.85546875" style="5" customWidth="1"/>
    <col min="5631" max="5631" width="8.85546875" style="5" customWidth="1"/>
    <col min="5632" max="5632" width="1.140625" style="5" customWidth="1"/>
    <col min="5633" max="5633" width="25.140625" style="5" customWidth="1"/>
    <col min="5634" max="5634" width="10.85546875" style="5" customWidth="1"/>
    <col min="5635" max="5636" width="16.85546875" style="5" customWidth="1"/>
    <col min="5637" max="5637" width="8.85546875" style="5" customWidth="1"/>
    <col min="5638" max="5638" width="11.85546875" style="5" customWidth="1"/>
    <col min="5639" max="5639" width="4" style="5" customWidth="1"/>
    <col min="5640" max="5640" width="11.85546875" style="5" customWidth="1"/>
    <col min="5641" max="5641" width="5" style="5" customWidth="1"/>
    <col min="5642" max="5642" width="11.7109375" style="5" customWidth="1"/>
    <col min="5643" max="5643" width="12.28515625" style="5" customWidth="1"/>
    <col min="5644" max="5644" width="9" style="5" customWidth="1"/>
    <col min="5645" max="5645" width="16" style="5" customWidth="1"/>
    <col min="5646" max="5647" width="17" style="5" customWidth="1"/>
    <col min="5648" max="5885" width="9.140625" style="5" customWidth="1"/>
    <col min="5886" max="5886" width="16.85546875" style="5" customWidth="1"/>
    <col min="5887" max="5887" width="8.85546875" style="5" customWidth="1"/>
    <col min="5888" max="5888" width="1.140625" style="5" customWidth="1"/>
    <col min="5889" max="5889" width="25.140625" style="5" customWidth="1"/>
    <col min="5890" max="5890" width="10.85546875" style="5" customWidth="1"/>
    <col min="5891" max="5892" width="16.85546875" style="5" customWidth="1"/>
    <col min="5893" max="5893" width="8.85546875" style="5" customWidth="1"/>
    <col min="5894" max="5894" width="11.85546875" style="5" customWidth="1"/>
    <col min="5895" max="5895" width="4" style="5" customWidth="1"/>
    <col min="5896" max="5896" width="11.85546875" style="5" customWidth="1"/>
    <col min="5897" max="5897" width="5" style="5" customWidth="1"/>
    <col min="5898" max="5898" width="11.7109375" style="5" customWidth="1"/>
    <col min="5899" max="5899" width="12.28515625" style="5" customWidth="1"/>
    <col min="5900" max="5900" width="9" style="5" customWidth="1"/>
    <col min="5901" max="5901" width="16" style="5" customWidth="1"/>
    <col min="5902" max="5903" width="17" style="5" customWidth="1"/>
    <col min="5904" max="6141" width="9.140625" style="5" customWidth="1"/>
    <col min="6142" max="6142" width="16.85546875" style="5" customWidth="1"/>
    <col min="6143" max="6143" width="8.85546875" style="5" customWidth="1"/>
    <col min="6144" max="6144" width="1.140625" style="5" customWidth="1"/>
    <col min="6145" max="6145" width="25.140625" style="5" customWidth="1"/>
    <col min="6146" max="6146" width="10.85546875" style="5" customWidth="1"/>
    <col min="6147" max="6148" width="16.85546875" style="5" customWidth="1"/>
    <col min="6149" max="6149" width="8.85546875" style="5" customWidth="1"/>
    <col min="6150" max="6150" width="11.85546875" style="5" customWidth="1"/>
    <col min="6151" max="6151" width="4" style="5" customWidth="1"/>
    <col min="6152" max="6152" width="11.85546875" style="5" customWidth="1"/>
    <col min="6153" max="6153" width="5" style="5" customWidth="1"/>
    <col min="6154" max="6154" width="11.7109375" style="5" customWidth="1"/>
    <col min="6155" max="6155" width="12.28515625" style="5" customWidth="1"/>
    <col min="6156" max="6156" width="9" style="5" customWidth="1"/>
    <col min="6157" max="6157" width="16" style="5" customWidth="1"/>
    <col min="6158" max="6159" width="17" style="5" customWidth="1"/>
    <col min="6160" max="6397" width="9.140625" style="5" customWidth="1"/>
    <col min="6398" max="6398" width="16.85546875" style="5" customWidth="1"/>
    <col min="6399" max="6399" width="8.85546875" style="5" customWidth="1"/>
    <col min="6400" max="6400" width="1.140625" style="5" customWidth="1"/>
    <col min="6401" max="6401" width="25.140625" style="5" customWidth="1"/>
    <col min="6402" max="6402" width="10.85546875" style="5" customWidth="1"/>
    <col min="6403" max="6404" width="16.85546875" style="5" customWidth="1"/>
    <col min="6405" max="6405" width="8.85546875" style="5" customWidth="1"/>
    <col min="6406" max="6406" width="11.85546875" style="5" customWidth="1"/>
    <col min="6407" max="6407" width="4" style="5" customWidth="1"/>
    <col min="6408" max="6408" width="11.85546875" style="5" customWidth="1"/>
    <col min="6409" max="6409" width="5" style="5" customWidth="1"/>
    <col min="6410" max="6410" width="11.7109375" style="5" customWidth="1"/>
    <col min="6411" max="6411" width="12.28515625" style="5" customWidth="1"/>
    <col min="6412" max="6412" width="9" style="5" customWidth="1"/>
    <col min="6413" max="6413" width="16" style="5" customWidth="1"/>
    <col min="6414" max="6415" width="17" style="5" customWidth="1"/>
    <col min="6416" max="6653" width="9.140625" style="5" customWidth="1"/>
    <col min="6654" max="6654" width="16.85546875" style="5" customWidth="1"/>
    <col min="6655" max="6655" width="8.85546875" style="5" customWidth="1"/>
    <col min="6656" max="6656" width="1.140625" style="5" customWidth="1"/>
    <col min="6657" max="6657" width="25.140625" style="5" customWidth="1"/>
    <col min="6658" max="6658" width="10.85546875" style="5" customWidth="1"/>
    <col min="6659" max="6660" width="16.85546875" style="5" customWidth="1"/>
    <col min="6661" max="6661" width="8.85546875" style="5" customWidth="1"/>
    <col min="6662" max="6662" width="11.85546875" style="5" customWidth="1"/>
    <col min="6663" max="6663" width="4" style="5" customWidth="1"/>
    <col min="6664" max="6664" width="11.85546875" style="5" customWidth="1"/>
    <col min="6665" max="6665" width="5" style="5" customWidth="1"/>
    <col min="6666" max="6666" width="11.7109375" style="5" customWidth="1"/>
    <col min="6667" max="6667" width="12.28515625" style="5" customWidth="1"/>
    <col min="6668" max="6668" width="9" style="5" customWidth="1"/>
    <col min="6669" max="6669" width="16" style="5" customWidth="1"/>
    <col min="6670" max="6671" width="17" style="5" customWidth="1"/>
    <col min="6672" max="6909" width="9.140625" style="5" customWidth="1"/>
    <col min="6910" max="6910" width="16.85546875" style="5" customWidth="1"/>
    <col min="6911" max="6911" width="8.85546875" style="5" customWidth="1"/>
    <col min="6912" max="6912" width="1.140625" style="5" customWidth="1"/>
    <col min="6913" max="6913" width="25.140625" style="5" customWidth="1"/>
    <col min="6914" max="6914" width="10.85546875" style="5" customWidth="1"/>
    <col min="6915" max="6916" width="16.85546875" style="5" customWidth="1"/>
    <col min="6917" max="6917" width="8.85546875" style="5" customWidth="1"/>
    <col min="6918" max="6918" width="11.85546875" style="5" customWidth="1"/>
    <col min="6919" max="6919" width="4" style="5" customWidth="1"/>
    <col min="6920" max="6920" width="11.85546875" style="5" customWidth="1"/>
    <col min="6921" max="6921" width="5" style="5" customWidth="1"/>
    <col min="6922" max="6922" width="11.7109375" style="5" customWidth="1"/>
    <col min="6923" max="6923" width="12.28515625" style="5" customWidth="1"/>
    <col min="6924" max="6924" width="9" style="5" customWidth="1"/>
    <col min="6925" max="6925" width="16" style="5" customWidth="1"/>
    <col min="6926" max="6927" width="17" style="5" customWidth="1"/>
    <col min="6928" max="7165" width="9.140625" style="5" customWidth="1"/>
    <col min="7166" max="7166" width="16.85546875" style="5" customWidth="1"/>
    <col min="7167" max="7167" width="8.85546875" style="5" customWidth="1"/>
    <col min="7168" max="7168" width="1.140625" style="5" customWidth="1"/>
    <col min="7169" max="7169" width="25.140625" style="5" customWidth="1"/>
    <col min="7170" max="7170" width="10.85546875" style="5" customWidth="1"/>
    <col min="7171" max="7172" width="16.85546875" style="5" customWidth="1"/>
    <col min="7173" max="7173" width="8.85546875" style="5" customWidth="1"/>
    <col min="7174" max="7174" width="11.85546875" style="5" customWidth="1"/>
    <col min="7175" max="7175" width="4" style="5" customWidth="1"/>
    <col min="7176" max="7176" width="11.85546875" style="5" customWidth="1"/>
    <col min="7177" max="7177" width="5" style="5" customWidth="1"/>
    <col min="7178" max="7178" width="11.7109375" style="5" customWidth="1"/>
    <col min="7179" max="7179" width="12.28515625" style="5" customWidth="1"/>
    <col min="7180" max="7180" width="9" style="5" customWidth="1"/>
    <col min="7181" max="7181" width="16" style="5" customWidth="1"/>
    <col min="7182" max="7183" width="17" style="5" customWidth="1"/>
    <col min="7184" max="7421" width="9.140625" style="5" customWidth="1"/>
    <col min="7422" max="7422" width="16.85546875" style="5" customWidth="1"/>
    <col min="7423" max="7423" width="8.85546875" style="5" customWidth="1"/>
    <col min="7424" max="7424" width="1.140625" style="5" customWidth="1"/>
    <col min="7425" max="7425" width="25.140625" style="5" customWidth="1"/>
    <col min="7426" max="7426" width="10.85546875" style="5" customWidth="1"/>
    <col min="7427" max="7428" width="16.85546875" style="5" customWidth="1"/>
    <col min="7429" max="7429" width="8.85546875" style="5" customWidth="1"/>
    <col min="7430" max="7430" width="11.85546875" style="5" customWidth="1"/>
    <col min="7431" max="7431" width="4" style="5" customWidth="1"/>
    <col min="7432" max="7432" width="11.85546875" style="5" customWidth="1"/>
    <col min="7433" max="7433" width="5" style="5" customWidth="1"/>
    <col min="7434" max="7434" width="11.7109375" style="5" customWidth="1"/>
    <col min="7435" max="7435" width="12.28515625" style="5" customWidth="1"/>
    <col min="7436" max="7436" width="9" style="5" customWidth="1"/>
    <col min="7437" max="7437" width="16" style="5" customWidth="1"/>
    <col min="7438" max="7439" width="17" style="5" customWidth="1"/>
    <col min="7440" max="7677" width="9.140625" style="5" customWidth="1"/>
    <col min="7678" max="7678" width="16.85546875" style="5" customWidth="1"/>
    <col min="7679" max="7679" width="8.85546875" style="5" customWidth="1"/>
    <col min="7680" max="7680" width="1.140625" style="5" customWidth="1"/>
    <col min="7681" max="7681" width="25.140625" style="5" customWidth="1"/>
    <col min="7682" max="7682" width="10.85546875" style="5" customWidth="1"/>
    <col min="7683" max="7684" width="16.85546875" style="5" customWidth="1"/>
    <col min="7685" max="7685" width="8.85546875" style="5" customWidth="1"/>
    <col min="7686" max="7686" width="11.85546875" style="5" customWidth="1"/>
    <col min="7687" max="7687" width="4" style="5" customWidth="1"/>
    <col min="7688" max="7688" width="11.85546875" style="5" customWidth="1"/>
    <col min="7689" max="7689" width="5" style="5" customWidth="1"/>
    <col min="7690" max="7690" width="11.7109375" style="5" customWidth="1"/>
    <col min="7691" max="7691" width="12.28515625" style="5" customWidth="1"/>
    <col min="7692" max="7692" width="9" style="5" customWidth="1"/>
    <col min="7693" max="7693" width="16" style="5" customWidth="1"/>
    <col min="7694" max="7695" width="17" style="5" customWidth="1"/>
    <col min="7696" max="7933" width="9.140625" style="5" customWidth="1"/>
    <col min="7934" max="7934" width="16.85546875" style="5" customWidth="1"/>
    <col min="7935" max="7935" width="8.85546875" style="5" customWidth="1"/>
    <col min="7936" max="7936" width="1.140625" style="5" customWidth="1"/>
    <col min="7937" max="7937" width="25.140625" style="5" customWidth="1"/>
    <col min="7938" max="7938" width="10.85546875" style="5" customWidth="1"/>
    <col min="7939" max="7940" width="16.85546875" style="5" customWidth="1"/>
    <col min="7941" max="7941" width="8.85546875" style="5" customWidth="1"/>
    <col min="7942" max="7942" width="11.85546875" style="5" customWidth="1"/>
    <col min="7943" max="7943" width="4" style="5" customWidth="1"/>
    <col min="7944" max="7944" width="11.85546875" style="5" customWidth="1"/>
    <col min="7945" max="7945" width="5" style="5" customWidth="1"/>
    <col min="7946" max="7946" width="11.7109375" style="5" customWidth="1"/>
    <col min="7947" max="7947" width="12.28515625" style="5" customWidth="1"/>
    <col min="7948" max="7948" width="9" style="5" customWidth="1"/>
    <col min="7949" max="7949" width="16" style="5" customWidth="1"/>
    <col min="7950" max="7951" width="17" style="5" customWidth="1"/>
    <col min="7952" max="8189" width="9.140625" style="5" customWidth="1"/>
    <col min="8190" max="8190" width="16.85546875" style="5" customWidth="1"/>
    <col min="8191" max="8191" width="8.85546875" style="5" customWidth="1"/>
    <col min="8192" max="8192" width="1.140625" style="5" customWidth="1"/>
    <col min="8193" max="8193" width="25.140625" style="5" customWidth="1"/>
    <col min="8194" max="8194" width="10.85546875" style="5" customWidth="1"/>
    <col min="8195" max="8196" width="16.85546875" style="5" customWidth="1"/>
    <col min="8197" max="8197" width="8.85546875" style="5" customWidth="1"/>
    <col min="8198" max="8198" width="11.85546875" style="5" customWidth="1"/>
    <col min="8199" max="8199" width="4" style="5" customWidth="1"/>
    <col min="8200" max="8200" width="11.85546875" style="5" customWidth="1"/>
    <col min="8201" max="8201" width="5" style="5" customWidth="1"/>
    <col min="8202" max="8202" width="11.7109375" style="5" customWidth="1"/>
    <col min="8203" max="8203" width="12.28515625" style="5" customWidth="1"/>
    <col min="8204" max="8204" width="9" style="5" customWidth="1"/>
    <col min="8205" max="8205" width="16" style="5" customWidth="1"/>
    <col min="8206" max="8207" width="17" style="5" customWidth="1"/>
    <col min="8208" max="8445" width="9.140625" style="5" customWidth="1"/>
    <col min="8446" max="8446" width="16.85546875" style="5" customWidth="1"/>
    <col min="8447" max="8447" width="8.85546875" style="5" customWidth="1"/>
    <col min="8448" max="8448" width="1.140625" style="5" customWidth="1"/>
    <col min="8449" max="8449" width="25.140625" style="5" customWidth="1"/>
    <col min="8450" max="8450" width="10.85546875" style="5" customWidth="1"/>
    <col min="8451" max="8452" width="16.85546875" style="5" customWidth="1"/>
    <col min="8453" max="8453" width="8.85546875" style="5" customWidth="1"/>
    <col min="8454" max="8454" width="11.85546875" style="5" customWidth="1"/>
    <col min="8455" max="8455" width="4" style="5" customWidth="1"/>
    <col min="8456" max="8456" width="11.85546875" style="5" customWidth="1"/>
    <col min="8457" max="8457" width="5" style="5" customWidth="1"/>
    <col min="8458" max="8458" width="11.7109375" style="5" customWidth="1"/>
    <col min="8459" max="8459" width="12.28515625" style="5" customWidth="1"/>
    <col min="8460" max="8460" width="9" style="5" customWidth="1"/>
    <col min="8461" max="8461" width="16" style="5" customWidth="1"/>
    <col min="8462" max="8463" width="17" style="5" customWidth="1"/>
    <col min="8464" max="8701" width="9.140625" style="5" customWidth="1"/>
    <col min="8702" max="8702" width="16.85546875" style="5" customWidth="1"/>
    <col min="8703" max="8703" width="8.85546875" style="5" customWidth="1"/>
    <col min="8704" max="8704" width="1.140625" style="5" customWidth="1"/>
    <col min="8705" max="8705" width="25.140625" style="5" customWidth="1"/>
    <col min="8706" max="8706" width="10.85546875" style="5" customWidth="1"/>
    <col min="8707" max="8708" width="16.85546875" style="5" customWidth="1"/>
    <col min="8709" max="8709" width="8.85546875" style="5" customWidth="1"/>
    <col min="8710" max="8710" width="11.85546875" style="5" customWidth="1"/>
    <col min="8711" max="8711" width="4" style="5" customWidth="1"/>
    <col min="8712" max="8712" width="11.85546875" style="5" customWidth="1"/>
    <col min="8713" max="8713" width="5" style="5" customWidth="1"/>
    <col min="8714" max="8714" width="11.7109375" style="5" customWidth="1"/>
    <col min="8715" max="8715" width="12.28515625" style="5" customWidth="1"/>
    <col min="8716" max="8716" width="9" style="5" customWidth="1"/>
    <col min="8717" max="8717" width="16" style="5" customWidth="1"/>
    <col min="8718" max="8719" width="17" style="5" customWidth="1"/>
    <col min="8720" max="8957" width="9.140625" style="5" customWidth="1"/>
    <col min="8958" max="8958" width="16.85546875" style="5" customWidth="1"/>
    <col min="8959" max="8959" width="8.85546875" style="5" customWidth="1"/>
    <col min="8960" max="8960" width="1.140625" style="5" customWidth="1"/>
    <col min="8961" max="8961" width="25.140625" style="5" customWidth="1"/>
    <col min="8962" max="8962" width="10.85546875" style="5" customWidth="1"/>
    <col min="8963" max="8964" width="16.85546875" style="5" customWidth="1"/>
    <col min="8965" max="8965" width="8.85546875" style="5" customWidth="1"/>
    <col min="8966" max="8966" width="11.85546875" style="5" customWidth="1"/>
    <col min="8967" max="8967" width="4" style="5" customWidth="1"/>
    <col min="8968" max="8968" width="11.85546875" style="5" customWidth="1"/>
    <col min="8969" max="8969" width="5" style="5" customWidth="1"/>
    <col min="8970" max="8970" width="11.7109375" style="5" customWidth="1"/>
    <col min="8971" max="8971" width="12.28515625" style="5" customWidth="1"/>
    <col min="8972" max="8972" width="9" style="5" customWidth="1"/>
    <col min="8973" max="8973" width="16" style="5" customWidth="1"/>
    <col min="8974" max="8975" width="17" style="5" customWidth="1"/>
    <col min="8976" max="9213" width="9.140625" style="5" customWidth="1"/>
    <col min="9214" max="9214" width="16.85546875" style="5" customWidth="1"/>
    <col min="9215" max="9215" width="8.85546875" style="5" customWidth="1"/>
    <col min="9216" max="9216" width="1.140625" style="5" customWidth="1"/>
    <col min="9217" max="9217" width="25.140625" style="5" customWidth="1"/>
    <col min="9218" max="9218" width="10.85546875" style="5" customWidth="1"/>
    <col min="9219" max="9220" width="16.85546875" style="5" customWidth="1"/>
    <col min="9221" max="9221" width="8.85546875" style="5" customWidth="1"/>
    <col min="9222" max="9222" width="11.85546875" style="5" customWidth="1"/>
    <col min="9223" max="9223" width="4" style="5" customWidth="1"/>
    <col min="9224" max="9224" width="11.85546875" style="5" customWidth="1"/>
    <col min="9225" max="9225" width="5" style="5" customWidth="1"/>
    <col min="9226" max="9226" width="11.7109375" style="5" customWidth="1"/>
    <col min="9227" max="9227" width="12.28515625" style="5" customWidth="1"/>
    <col min="9228" max="9228" width="9" style="5" customWidth="1"/>
    <col min="9229" max="9229" width="16" style="5" customWidth="1"/>
    <col min="9230" max="9231" width="17" style="5" customWidth="1"/>
    <col min="9232" max="9469" width="9.140625" style="5" customWidth="1"/>
    <col min="9470" max="9470" width="16.85546875" style="5" customWidth="1"/>
    <col min="9471" max="9471" width="8.85546875" style="5" customWidth="1"/>
    <col min="9472" max="9472" width="1.140625" style="5" customWidth="1"/>
    <col min="9473" max="9473" width="25.140625" style="5" customWidth="1"/>
    <col min="9474" max="9474" width="10.85546875" style="5" customWidth="1"/>
    <col min="9475" max="9476" width="16.85546875" style="5" customWidth="1"/>
    <col min="9477" max="9477" width="8.85546875" style="5" customWidth="1"/>
    <col min="9478" max="9478" width="11.85546875" style="5" customWidth="1"/>
    <col min="9479" max="9479" width="4" style="5" customWidth="1"/>
    <col min="9480" max="9480" width="11.85546875" style="5" customWidth="1"/>
    <col min="9481" max="9481" width="5" style="5" customWidth="1"/>
    <col min="9482" max="9482" width="11.7109375" style="5" customWidth="1"/>
    <col min="9483" max="9483" width="12.28515625" style="5" customWidth="1"/>
    <col min="9484" max="9484" width="9" style="5" customWidth="1"/>
    <col min="9485" max="9485" width="16" style="5" customWidth="1"/>
    <col min="9486" max="9487" width="17" style="5" customWidth="1"/>
    <col min="9488" max="9725" width="9.140625" style="5" customWidth="1"/>
    <col min="9726" max="9726" width="16.85546875" style="5" customWidth="1"/>
    <col min="9727" max="9727" width="8.85546875" style="5" customWidth="1"/>
    <col min="9728" max="9728" width="1.140625" style="5" customWidth="1"/>
    <col min="9729" max="9729" width="25.140625" style="5" customWidth="1"/>
    <col min="9730" max="9730" width="10.85546875" style="5" customWidth="1"/>
    <col min="9731" max="9732" width="16.85546875" style="5" customWidth="1"/>
    <col min="9733" max="9733" width="8.85546875" style="5" customWidth="1"/>
    <col min="9734" max="9734" width="11.85546875" style="5" customWidth="1"/>
    <col min="9735" max="9735" width="4" style="5" customWidth="1"/>
    <col min="9736" max="9736" width="11.85546875" style="5" customWidth="1"/>
    <col min="9737" max="9737" width="5" style="5" customWidth="1"/>
    <col min="9738" max="9738" width="11.7109375" style="5" customWidth="1"/>
    <col min="9739" max="9739" width="12.28515625" style="5" customWidth="1"/>
    <col min="9740" max="9740" width="9" style="5" customWidth="1"/>
    <col min="9741" max="9741" width="16" style="5" customWidth="1"/>
    <col min="9742" max="9743" width="17" style="5" customWidth="1"/>
    <col min="9744" max="9981" width="9.140625" style="5" customWidth="1"/>
    <col min="9982" max="9982" width="16.85546875" style="5" customWidth="1"/>
    <col min="9983" max="9983" width="8.85546875" style="5" customWidth="1"/>
    <col min="9984" max="9984" width="1.140625" style="5" customWidth="1"/>
    <col min="9985" max="9985" width="25.140625" style="5" customWidth="1"/>
    <col min="9986" max="9986" width="10.85546875" style="5" customWidth="1"/>
    <col min="9987" max="9988" width="16.85546875" style="5" customWidth="1"/>
    <col min="9989" max="9989" width="8.85546875" style="5" customWidth="1"/>
    <col min="9990" max="9990" width="11.85546875" style="5" customWidth="1"/>
    <col min="9991" max="9991" width="4" style="5" customWidth="1"/>
    <col min="9992" max="9992" width="11.85546875" style="5" customWidth="1"/>
    <col min="9993" max="9993" width="5" style="5" customWidth="1"/>
    <col min="9994" max="9994" width="11.7109375" style="5" customWidth="1"/>
    <col min="9995" max="9995" width="12.28515625" style="5" customWidth="1"/>
    <col min="9996" max="9996" width="9" style="5" customWidth="1"/>
    <col min="9997" max="9997" width="16" style="5" customWidth="1"/>
    <col min="9998" max="9999" width="17" style="5" customWidth="1"/>
    <col min="10000" max="10237" width="9.140625" style="5" customWidth="1"/>
    <col min="10238" max="10238" width="16.85546875" style="5" customWidth="1"/>
    <col min="10239" max="10239" width="8.85546875" style="5" customWidth="1"/>
    <col min="10240" max="10240" width="1.140625" style="5" customWidth="1"/>
    <col min="10241" max="10241" width="25.140625" style="5" customWidth="1"/>
    <col min="10242" max="10242" width="10.85546875" style="5" customWidth="1"/>
    <col min="10243" max="10244" width="16.85546875" style="5" customWidth="1"/>
    <col min="10245" max="10245" width="8.85546875" style="5" customWidth="1"/>
    <col min="10246" max="10246" width="11.85546875" style="5" customWidth="1"/>
    <col min="10247" max="10247" width="4" style="5" customWidth="1"/>
    <col min="10248" max="10248" width="11.85546875" style="5" customWidth="1"/>
    <col min="10249" max="10249" width="5" style="5" customWidth="1"/>
    <col min="10250" max="10250" width="11.7109375" style="5" customWidth="1"/>
    <col min="10251" max="10251" width="12.28515625" style="5" customWidth="1"/>
    <col min="10252" max="10252" width="9" style="5" customWidth="1"/>
    <col min="10253" max="10253" width="16" style="5" customWidth="1"/>
    <col min="10254" max="10255" width="17" style="5" customWidth="1"/>
    <col min="10256" max="10493" width="9.140625" style="5" customWidth="1"/>
    <col min="10494" max="10494" width="16.85546875" style="5" customWidth="1"/>
    <col min="10495" max="10495" width="8.85546875" style="5" customWidth="1"/>
    <col min="10496" max="10496" width="1.140625" style="5" customWidth="1"/>
    <col min="10497" max="10497" width="25.140625" style="5" customWidth="1"/>
    <col min="10498" max="10498" width="10.85546875" style="5" customWidth="1"/>
    <col min="10499" max="10500" width="16.85546875" style="5" customWidth="1"/>
    <col min="10501" max="10501" width="8.85546875" style="5" customWidth="1"/>
    <col min="10502" max="10502" width="11.85546875" style="5" customWidth="1"/>
    <col min="10503" max="10503" width="4" style="5" customWidth="1"/>
    <col min="10504" max="10504" width="11.85546875" style="5" customWidth="1"/>
    <col min="10505" max="10505" width="5" style="5" customWidth="1"/>
    <col min="10506" max="10506" width="11.7109375" style="5" customWidth="1"/>
    <col min="10507" max="10507" width="12.28515625" style="5" customWidth="1"/>
    <col min="10508" max="10508" width="9" style="5" customWidth="1"/>
    <col min="10509" max="10509" width="16" style="5" customWidth="1"/>
    <col min="10510" max="10511" width="17" style="5" customWidth="1"/>
    <col min="10512" max="10749" width="9.140625" style="5" customWidth="1"/>
    <col min="10750" max="10750" width="16.85546875" style="5" customWidth="1"/>
    <col min="10751" max="10751" width="8.85546875" style="5" customWidth="1"/>
    <col min="10752" max="10752" width="1.140625" style="5" customWidth="1"/>
    <col min="10753" max="10753" width="25.140625" style="5" customWidth="1"/>
    <col min="10754" max="10754" width="10.85546875" style="5" customWidth="1"/>
    <col min="10755" max="10756" width="16.85546875" style="5" customWidth="1"/>
    <col min="10757" max="10757" width="8.85546875" style="5" customWidth="1"/>
    <col min="10758" max="10758" width="11.85546875" style="5" customWidth="1"/>
    <col min="10759" max="10759" width="4" style="5" customWidth="1"/>
    <col min="10760" max="10760" width="11.85546875" style="5" customWidth="1"/>
    <col min="10761" max="10761" width="5" style="5" customWidth="1"/>
    <col min="10762" max="10762" width="11.7109375" style="5" customWidth="1"/>
    <col min="10763" max="10763" width="12.28515625" style="5" customWidth="1"/>
    <col min="10764" max="10764" width="9" style="5" customWidth="1"/>
    <col min="10765" max="10765" width="16" style="5" customWidth="1"/>
    <col min="10766" max="10767" width="17" style="5" customWidth="1"/>
    <col min="10768" max="11005" width="9.140625" style="5" customWidth="1"/>
    <col min="11006" max="11006" width="16.85546875" style="5" customWidth="1"/>
    <col min="11007" max="11007" width="8.85546875" style="5" customWidth="1"/>
    <col min="11008" max="11008" width="1.140625" style="5" customWidth="1"/>
    <col min="11009" max="11009" width="25.140625" style="5" customWidth="1"/>
    <col min="11010" max="11010" width="10.85546875" style="5" customWidth="1"/>
    <col min="11011" max="11012" width="16.85546875" style="5" customWidth="1"/>
    <col min="11013" max="11013" width="8.85546875" style="5" customWidth="1"/>
    <col min="11014" max="11014" width="11.85546875" style="5" customWidth="1"/>
    <col min="11015" max="11015" width="4" style="5" customWidth="1"/>
    <col min="11016" max="11016" width="11.85546875" style="5" customWidth="1"/>
    <col min="11017" max="11017" width="5" style="5" customWidth="1"/>
    <col min="11018" max="11018" width="11.7109375" style="5" customWidth="1"/>
    <col min="11019" max="11019" width="12.28515625" style="5" customWidth="1"/>
    <col min="11020" max="11020" width="9" style="5" customWidth="1"/>
    <col min="11021" max="11021" width="16" style="5" customWidth="1"/>
    <col min="11022" max="11023" width="17" style="5" customWidth="1"/>
    <col min="11024" max="11261" width="9.140625" style="5" customWidth="1"/>
    <col min="11262" max="11262" width="16.85546875" style="5" customWidth="1"/>
    <col min="11263" max="11263" width="8.85546875" style="5" customWidth="1"/>
    <col min="11264" max="11264" width="1.140625" style="5" customWidth="1"/>
    <col min="11265" max="11265" width="25.140625" style="5" customWidth="1"/>
    <col min="11266" max="11266" width="10.85546875" style="5" customWidth="1"/>
    <col min="11267" max="11268" width="16.85546875" style="5" customWidth="1"/>
    <col min="11269" max="11269" width="8.85546875" style="5" customWidth="1"/>
    <col min="11270" max="11270" width="11.85546875" style="5" customWidth="1"/>
    <col min="11271" max="11271" width="4" style="5" customWidth="1"/>
    <col min="11272" max="11272" width="11.85546875" style="5" customWidth="1"/>
    <col min="11273" max="11273" width="5" style="5" customWidth="1"/>
    <col min="11274" max="11274" width="11.7109375" style="5" customWidth="1"/>
    <col min="11275" max="11275" width="12.28515625" style="5" customWidth="1"/>
    <col min="11276" max="11276" width="9" style="5" customWidth="1"/>
    <col min="11277" max="11277" width="16" style="5" customWidth="1"/>
    <col min="11278" max="11279" width="17" style="5" customWidth="1"/>
    <col min="11280" max="11517" width="9.140625" style="5" customWidth="1"/>
    <col min="11518" max="11518" width="16.85546875" style="5" customWidth="1"/>
    <col min="11519" max="11519" width="8.85546875" style="5" customWidth="1"/>
    <col min="11520" max="11520" width="1.140625" style="5" customWidth="1"/>
    <col min="11521" max="11521" width="25.140625" style="5" customWidth="1"/>
    <col min="11522" max="11522" width="10.85546875" style="5" customWidth="1"/>
    <col min="11523" max="11524" width="16.85546875" style="5" customWidth="1"/>
    <col min="11525" max="11525" width="8.85546875" style="5" customWidth="1"/>
    <col min="11526" max="11526" width="11.85546875" style="5" customWidth="1"/>
    <col min="11527" max="11527" width="4" style="5" customWidth="1"/>
    <col min="11528" max="11528" width="11.85546875" style="5" customWidth="1"/>
    <col min="11529" max="11529" width="5" style="5" customWidth="1"/>
    <col min="11530" max="11530" width="11.7109375" style="5" customWidth="1"/>
    <col min="11531" max="11531" width="12.28515625" style="5" customWidth="1"/>
    <col min="11532" max="11532" width="9" style="5" customWidth="1"/>
    <col min="11533" max="11533" width="16" style="5" customWidth="1"/>
    <col min="11534" max="11535" width="17" style="5" customWidth="1"/>
    <col min="11536" max="11773" width="9.140625" style="5" customWidth="1"/>
    <col min="11774" max="11774" width="16.85546875" style="5" customWidth="1"/>
    <col min="11775" max="11775" width="8.85546875" style="5" customWidth="1"/>
    <col min="11776" max="11776" width="1.140625" style="5" customWidth="1"/>
    <col min="11777" max="11777" width="25.140625" style="5" customWidth="1"/>
    <col min="11778" max="11778" width="10.85546875" style="5" customWidth="1"/>
    <col min="11779" max="11780" width="16.85546875" style="5" customWidth="1"/>
    <col min="11781" max="11781" width="8.85546875" style="5" customWidth="1"/>
    <col min="11782" max="11782" width="11.85546875" style="5" customWidth="1"/>
    <col min="11783" max="11783" width="4" style="5" customWidth="1"/>
    <col min="11784" max="11784" width="11.85546875" style="5" customWidth="1"/>
    <col min="11785" max="11785" width="5" style="5" customWidth="1"/>
    <col min="11786" max="11786" width="11.7109375" style="5" customWidth="1"/>
    <col min="11787" max="11787" width="12.28515625" style="5" customWidth="1"/>
    <col min="11788" max="11788" width="9" style="5" customWidth="1"/>
    <col min="11789" max="11789" width="16" style="5" customWidth="1"/>
    <col min="11790" max="11791" width="17" style="5" customWidth="1"/>
    <col min="11792" max="12029" width="9.140625" style="5" customWidth="1"/>
    <col min="12030" max="12030" width="16.85546875" style="5" customWidth="1"/>
    <col min="12031" max="12031" width="8.85546875" style="5" customWidth="1"/>
    <col min="12032" max="12032" width="1.140625" style="5" customWidth="1"/>
    <col min="12033" max="12033" width="25.140625" style="5" customWidth="1"/>
    <col min="12034" max="12034" width="10.85546875" style="5" customWidth="1"/>
    <col min="12035" max="12036" width="16.85546875" style="5" customWidth="1"/>
    <col min="12037" max="12037" width="8.85546875" style="5" customWidth="1"/>
    <col min="12038" max="12038" width="11.85546875" style="5" customWidth="1"/>
    <col min="12039" max="12039" width="4" style="5" customWidth="1"/>
    <col min="12040" max="12040" width="11.85546875" style="5" customWidth="1"/>
    <col min="12041" max="12041" width="5" style="5" customWidth="1"/>
    <col min="12042" max="12042" width="11.7109375" style="5" customWidth="1"/>
    <col min="12043" max="12043" width="12.28515625" style="5" customWidth="1"/>
    <col min="12044" max="12044" width="9" style="5" customWidth="1"/>
    <col min="12045" max="12045" width="16" style="5" customWidth="1"/>
    <col min="12046" max="12047" width="17" style="5" customWidth="1"/>
    <col min="12048" max="12285" width="9.140625" style="5" customWidth="1"/>
    <col min="12286" max="12286" width="16.85546875" style="5" customWidth="1"/>
    <col min="12287" max="12287" width="8.85546875" style="5" customWidth="1"/>
    <col min="12288" max="12288" width="1.140625" style="5" customWidth="1"/>
    <col min="12289" max="12289" width="25.140625" style="5" customWidth="1"/>
    <col min="12290" max="12290" width="10.85546875" style="5" customWidth="1"/>
    <col min="12291" max="12292" width="16.85546875" style="5" customWidth="1"/>
    <col min="12293" max="12293" width="8.85546875" style="5" customWidth="1"/>
    <col min="12294" max="12294" width="11.85546875" style="5" customWidth="1"/>
    <col min="12295" max="12295" width="4" style="5" customWidth="1"/>
    <col min="12296" max="12296" width="11.85546875" style="5" customWidth="1"/>
    <col min="12297" max="12297" width="5" style="5" customWidth="1"/>
    <col min="12298" max="12298" width="11.7109375" style="5" customWidth="1"/>
    <col min="12299" max="12299" width="12.28515625" style="5" customWidth="1"/>
    <col min="12300" max="12300" width="9" style="5" customWidth="1"/>
    <col min="12301" max="12301" width="16" style="5" customWidth="1"/>
    <col min="12302" max="12303" width="17" style="5" customWidth="1"/>
    <col min="12304" max="12541" width="9.140625" style="5" customWidth="1"/>
    <col min="12542" max="12542" width="16.85546875" style="5" customWidth="1"/>
    <col min="12543" max="12543" width="8.85546875" style="5" customWidth="1"/>
    <col min="12544" max="12544" width="1.140625" style="5" customWidth="1"/>
    <col min="12545" max="12545" width="25.140625" style="5" customWidth="1"/>
    <col min="12546" max="12546" width="10.85546875" style="5" customWidth="1"/>
    <col min="12547" max="12548" width="16.85546875" style="5" customWidth="1"/>
    <col min="12549" max="12549" width="8.85546875" style="5" customWidth="1"/>
    <col min="12550" max="12550" width="11.85546875" style="5" customWidth="1"/>
    <col min="12551" max="12551" width="4" style="5" customWidth="1"/>
    <col min="12552" max="12552" width="11.85546875" style="5" customWidth="1"/>
    <col min="12553" max="12553" width="5" style="5" customWidth="1"/>
    <col min="12554" max="12554" width="11.7109375" style="5" customWidth="1"/>
    <col min="12555" max="12555" width="12.28515625" style="5" customWidth="1"/>
    <col min="12556" max="12556" width="9" style="5" customWidth="1"/>
    <col min="12557" max="12557" width="16" style="5" customWidth="1"/>
    <col min="12558" max="12559" width="17" style="5" customWidth="1"/>
    <col min="12560" max="12797" width="9.140625" style="5" customWidth="1"/>
    <col min="12798" max="12798" width="16.85546875" style="5" customWidth="1"/>
    <col min="12799" max="12799" width="8.85546875" style="5" customWidth="1"/>
    <col min="12800" max="12800" width="1.140625" style="5" customWidth="1"/>
    <col min="12801" max="12801" width="25.140625" style="5" customWidth="1"/>
    <col min="12802" max="12802" width="10.85546875" style="5" customWidth="1"/>
    <col min="12803" max="12804" width="16.85546875" style="5" customWidth="1"/>
    <col min="12805" max="12805" width="8.85546875" style="5" customWidth="1"/>
    <col min="12806" max="12806" width="11.85546875" style="5" customWidth="1"/>
    <col min="12807" max="12807" width="4" style="5" customWidth="1"/>
    <col min="12808" max="12808" width="11.85546875" style="5" customWidth="1"/>
    <col min="12809" max="12809" width="5" style="5" customWidth="1"/>
    <col min="12810" max="12810" width="11.7109375" style="5" customWidth="1"/>
    <col min="12811" max="12811" width="12.28515625" style="5" customWidth="1"/>
    <col min="12812" max="12812" width="9" style="5" customWidth="1"/>
    <col min="12813" max="12813" width="16" style="5" customWidth="1"/>
    <col min="12814" max="12815" width="17" style="5" customWidth="1"/>
    <col min="12816" max="13053" width="9.140625" style="5" customWidth="1"/>
    <col min="13054" max="13054" width="16.85546875" style="5" customWidth="1"/>
    <col min="13055" max="13055" width="8.85546875" style="5" customWidth="1"/>
    <col min="13056" max="13056" width="1.140625" style="5" customWidth="1"/>
    <col min="13057" max="13057" width="25.140625" style="5" customWidth="1"/>
    <col min="13058" max="13058" width="10.85546875" style="5" customWidth="1"/>
    <col min="13059" max="13060" width="16.85546875" style="5" customWidth="1"/>
    <col min="13061" max="13061" width="8.85546875" style="5" customWidth="1"/>
    <col min="13062" max="13062" width="11.85546875" style="5" customWidth="1"/>
    <col min="13063" max="13063" width="4" style="5" customWidth="1"/>
    <col min="13064" max="13064" width="11.85546875" style="5" customWidth="1"/>
    <col min="13065" max="13065" width="5" style="5" customWidth="1"/>
    <col min="13066" max="13066" width="11.7109375" style="5" customWidth="1"/>
    <col min="13067" max="13067" width="12.28515625" style="5" customWidth="1"/>
    <col min="13068" max="13068" width="9" style="5" customWidth="1"/>
    <col min="13069" max="13069" width="16" style="5" customWidth="1"/>
    <col min="13070" max="13071" width="17" style="5" customWidth="1"/>
    <col min="13072" max="13309" width="9.140625" style="5" customWidth="1"/>
    <col min="13310" max="13310" width="16.85546875" style="5" customWidth="1"/>
    <col min="13311" max="13311" width="8.85546875" style="5" customWidth="1"/>
    <col min="13312" max="13312" width="1.140625" style="5" customWidth="1"/>
    <col min="13313" max="13313" width="25.140625" style="5" customWidth="1"/>
    <col min="13314" max="13314" width="10.85546875" style="5" customWidth="1"/>
    <col min="13315" max="13316" width="16.85546875" style="5" customWidth="1"/>
    <col min="13317" max="13317" width="8.85546875" style="5" customWidth="1"/>
    <col min="13318" max="13318" width="11.85546875" style="5" customWidth="1"/>
    <col min="13319" max="13319" width="4" style="5" customWidth="1"/>
    <col min="13320" max="13320" width="11.85546875" style="5" customWidth="1"/>
    <col min="13321" max="13321" width="5" style="5" customWidth="1"/>
    <col min="13322" max="13322" width="11.7109375" style="5" customWidth="1"/>
    <col min="13323" max="13323" width="12.28515625" style="5" customWidth="1"/>
    <col min="13324" max="13324" width="9" style="5" customWidth="1"/>
    <col min="13325" max="13325" width="16" style="5" customWidth="1"/>
    <col min="13326" max="13327" width="17" style="5" customWidth="1"/>
    <col min="13328" max="13565" width="9.140625" style="5" customWidth="1"/>
    <col min="13566" max="13566" width="16.85546875" style="5" customWidth="1"/>
    <col min="13567" max="13567" width="8.85546875" style="5" customWidth="1"/>
    <col min="13568" max="13568" width="1.140625" style="5" customWidth="1"/>
    <col min="13569" max="13569" width="25.140625" style="5" customWidth="1"/>
    <col min="13570" max="13570" width="10.85546875" style="5" customWidth="1"/>
    <col min="13571" max="13572" width="16.85546875" style="5" customWidth="1"/>
    <col min="13573" max="13573" width="8.85546875" style="5" customWidth="1"/>
    <col min="13574" max="13574" width="11.85546875" style="5" customWidth="1"/>
    <col min="13575" max="13575" width="4" style="5" customWidth="1"/>
    <col min="13576" max="13576" width="11.85546875" style="5" customWidth="1"/>
    <col min="13577" max="13577" width="5" style="5" customWidth="1"/>
    <col min="13578" max="13578" width="11.7109375" style="5" customWidth="1"/>
    <col min="13579" max="13579" width="12.28515625" style="5" customWidth="1"/>
    <col min="13580" max="13580" width="9" style="5" customWidth="1"/>
    <col min="13581" max="13581" width="16" style="5" customWidth="1"/>
    <col min="13582" max="13583" width="17" style="5" customWidth="1"/>
    <col min="13584" max="13821" width="9.140625" style="5" customWidth="1"/>
    <col min="13822" max="13822" width="16.85546875" style="5" customWidth="1"/>
    <col min="13823" max="13823" width="8.85546875" style="5" customWidth="1"/>
    <col min="13824" max="13824" width="1.140625" style="5" customWidth="1"/>
    <col min="13825" max="13825" width="25.140625" style="5" customWidth="1"/>
    <col min="13826" max="13826" width="10.85546875" style="5" customWidth="1"/>
    <col min="13827" max="13828" width="16.85546875" style="5" customWidth="1"/>
    <col min="13829" max="13829" width="8.85546875" style="5" customWidth="1"/>
    <col min="13830" max="13830" width="11.85546875" style="5" customWidth="1"/>
    <col min="13831" max="13831" width="4" style="5" customWidth="1"/>
    <col min="13832" max="13832" width="11.85546875" style="5" customWidth="1"/>
    <col min="13833" max="13833" width="5" style="5" customWidth="1"/>
    <col min="13834" max="13834" width="11.7109375" style="5" customWidth="1"/>
    <col min="13835" max="13835" width="12.28515625" style="5" customWidth="1"/>
    <col min="13836" max="13836" width="9" style="5" customWidth="1"/>
    <col min="13837" max="13837" width="16" style="5" customWidth="1"/>
    <col min="13838" max="13839" width="17" style="5" customWidth="1"/>
    <col min="13840" max="14077" width="9.140625" style="5" customWidth="1"/>
    <col min="14078" max="14078" width="16.85546875" style="5" customWidth="1"/>
    <col min="14079" max="14079" width="8.85546875" style="5" customWidth="1"/>
    <col min="14080" max="14080" width="1.140625" style="5" customWidth="1"/>
    <col min="14081" max="14081" width="25.140625" style="5" customWidth="1"/>
    <col min="14082" max="14082" width="10.85546875" style="5" customWidth="1"/>
    <col min="14083" max="14084" width="16.85546875" style="5" customWidth="1"/>
    <col min="14085" max="14085" width="8.85546875" style="5" customWidth="1"/>
    <col min="14086" max="14086" width="11.85546875" style="5" customWidth="1"/>
    <col min="14087" max="14087" width="4" style="5" customWidth="1"/>
    <col min="14088" max="14088" width="11.85546875" style="5" customWidth="1"/>
    <col min="14089" max="14089" width="5" style="5" customWidth="1"/>
    <col min="14090" max="14090" width="11.7109375" style="5" customWidth="1"/>
    <col min="14091" max="14091" width="12.28515625" style="5" customWidth="1"/>
    <col min="14092" max="14092" width="9" style="5" customWidth="1"/>
    <col min="14093" max="14093" width="16" style="5" customWidth="1"/>
    <col min="14094" max="14095" width="17" style="5" customWidth="1"/>
    <col min="14096" max="14333" width="9.140625" style="5" customWidth="1"/>
    <col min="14334" max="14334" width="16.85546875" style="5" customWidth="1"/>
    <col min="14335" max="14335" width="8.85546875" style="5" customWidth="1"/>
    <col min="14336" max="14336" width="1.140625" style="5" customWidth="1"/>
    <col min="14337" max="14337" width="25.140625" style="5" customWidth="1"/>
    <col min="14338" max="14338" width="10.85546875" style="5" customWidth="1"/>
    <col min="14339" max="14340" width="16.85546875" style="5" customWidth="1"/>
    <col min="14341" max="14341" width="8.85546875" style="5" customWidth="1"/>
    <col min="14342" max="14342" width="11.85546875" style="5" customWidth="1"/>
    <col min="14343" max="14343" width="4" style="5" customWidth="1"/>
    <col min="14344" max="14344" width="11.85546875" style="5" customWidth="1"/>
    <col min="14345" max="14345" width="5" style="5" customWidth="1"/>
    <col min="14346" max="14346" width="11.7109375" style="5" customWidth="1"/>
    <col min="14347" max="14347" width="12.28515625" style="5" customWidth="1"/>
    <col min="14348" max="14348" width="9" style="5" customWidth="1"/>
    <col min="14349" max="14349" width="16" style="5" customWidth="1"/>
    <col min="14350" max="14351" width="17" style="5" customWidth="1"/>
    <col min="14352" max="14589" width="9.140625" style="5" customWidth="1"/>
    <col min="14590" max="14590" width="16.85546875" style="5" customWidth="1"/>
    <col min="14591" max="14591" width="8.85546875" style="5" customWidth="1"/>
    <col min="14592" max="14592" width="1.140625" style="5" customWidth="1"/>
    <col min="14593" max="14593" width="25.140625" style="5" customWidth="1"/>
    <col min="14594" max="14594" width="10.85546875" style="5" customWidth="1"/>
    <col min="14595" max="14596" width="16.85546875" style="5" customWidth="1"/>
    <col min="14597" max="14597" width="8.85546875" style="5" customWidth="1"/>
    <col min="14598" max="14598" width="11.85546875" style="5" customWidth="1"/>
    <col min="14599" max="14599" width="4" style="5" customWidth="1"/>
    <col min="14600" max="14600" width="11.85546875" style="5" customWidth="1"/>
    <col min="14601" max="14601" width="5" style="5" customWidth="1"/>
    <col min="14602" max="14602" width="11.7109375" style="5" customWidth="1"/>
    <col min="14603" max="14603" width="12.28515625" style="5" customWidth="1"/>
    <col min="14604" max="14604" width="9" style="5" customWidth="1"/>
    <col min="14605" max="14605" width="16" style="5" customWidth="1"/>
    <col min="14606" max="14607" width="17" style="5" customWidth="1"/>
    <col min="14608" max="14845" width="9.140625" style="5" customWidth="1"/>
    <col min="14846" max="14846" width="16.85546875" style="5" customWidth="1"/>
    <col min="14847" max="14847" width="8.85546875" style="5" customWidth="1"/>
    <col min="14848" max="14848" width="1.140625" style="5" customWidth="1"/>
    <col min="14849" max="14849" width="25.140625" style="5" customWidth="1"/>
    <col min="14850" max="14850" width="10.85546875" style="5" customWidth="1"/>
    <col min="14851" max="14852" width="16.85546875" style="5" customWidth="1"/>
    <col min="14853" max="14853" width="8.85546875" style="5" customWidth="1"/>
    <col min="14854" max="14854" width="11.85546875" style="5" customWidth="1"/>
    <col min="14855" max="14855" width="4" style="5" customWidth="1"/>
    <col min="14856" max="14856" width="11.85546875" style="5" customWidth="1"/>
    <col min="14857" max="14857" width="5" style="5" customWidth="1"/>
    <col min="14858" max="14858" width="11.7109375" style="5" customWidth="1"/>
    <col min="14859" max="14859" width="12.28515625" style="5" customWidth="1"/>
    <col min="14860" max="14860" width="9" style="5" customWidth="1"/>
    <col min="14861" max="14861" width="16" style="5" customWidth="1"/>
    <col min="14862" max="14863" width="17" style="5" customWidth="1"/>
    <col min="14864" max="15101" width="9.140625" style="5" customWidth="1"/>
    <col min="15102" max="15102" width="16.85546875" style="5" customWidth="1"/>
    <col min="15103" max="15103" width="8.85546875" style="5" customWidth="1"/>
    <col min="15104" max="15104" width="1.140625" style="5" customWidth="1"/>
    <col min="15105" max="15105" width="25.140625" style="5" customWidth="1"/>
    <col min="15106" max="15106" width="10.85546875" style="5" customWidth="1"/>
    <col min="15107" max="15108" width="16.85546875" style="5" customWidth="1"/>
    <col min="15109" max="15109" width="8.85546875" style="5" customWidth="1"/>
    <col min="15110" max="15110" width="11.85546875" style="5" customWidth="1"/>
    <col min="15111" max="15111" width="4" style="5" customWidth="1"/>
    <col min="15112" max="15112" width="11.85546875" style="5" customWidth="1"/>
    <col min="15113" max="15113" width="5" style="5" customWidth="1"/>
    <col min="15114" max="15114" width="11.7109375" style="5" customWidth="1"/>
    <col min="15115" max="15115" width="12.28515625" style="5" customWidth="1"/>
    <col min="15116" max="15116" width="9" style="5" customWidth="1"/>
    <col min="15117" max="15117" width="16" style="5" customWidth="1"/>
    <col min="15118" max="15119" width="17" style="5" customWidth="1"/>
    <col min="15120" max="15357" width="9.140625" style="5" customWidth="1"/>
    <col min="15358" max="15358" width="16.85546875" style="5" customWidth="1"/>
    <col min="15359" max="15359" width="8.85546875" style="5" customWidth="1"/>
    <col min="15360" max="15360" width="1.140625" style="5" customWidth="1"/>
    <col min="15361" max="15361" width="25.140625" style="5" customWidth="1"/>
    <col min="15362" max="15362" width="10.85546875" style="5" customWidth="1"/>
    <col min="15363" max="15364" width="16.85546875" style="5" customWidth="1"/>
    <col min="15365" max="15365" width="8.85546875" style="5" customWidth="1"/>
    <col min="15366" max="15366" width="11.85546875" style="5" customWidth="1"/>
    <col min="15367" max="15367" width="4" style="5" customWidth="1"/>
    <col min="15368" max="15368" width="11.85546875" style="5" customWidth="1"/>
    <col min="15369" max="15369" width="5" style="5" customWidth="1"/>
    <col min="15370" max="15370" width="11.7109375" style="5" customWidth="1"/>
    <col min="15371" max="15371" width="12.28515625" style="5" customWidth="1"/>
    <col min="15372" max="15372" width="9" style="5" customWidth="1"/>
    <col min="15373" max="15373" width="16" style="5" customWidth="1"/>
    <col min="15374" max="15375" width="17" style="5" customWidth="1"/>
    <col min="15376" max="15613" width="9.140625" style="5" customWidth="1"/>
    <col min="15614" max="15614" width="16.85546875" style="5" customWidth="1"/>
    <col min="15615" max="15615" width="8.85546875" style="5" customWidth="1"/>
    <col min="15616" max="15616" width="1.140625" style="5" customWidth="1"/>
    <col min="15617" max="15617" width="25.140625" style="5" customWidth="1"/>
    <col min="15618" max="15618" width="10.85546875" style="5" customWidth="1"/>
    <col min="15619" max="15620" width="16.85546875" style="5" customWidth="1"/>
    <col min="15621" max="15621" width="8.85546875" style="5" customWidth="1"/>
    <col min="15622" max="15622" width="11.85546875" style="5" customWidth="1"/>
    <col min="15623" max="15623" width="4" style="5" customWidth="1"/>
    <col min="15624" max="15624" width="11.85546875" style="5" customWidth="1"/>
    <col min="15625" max="15625" width="5" style="5" customWidth="1"/>
    <col min="15626" max="15626" width="11.7109375" style="5" customWidth="1"/>
    <col min="15627" max="15627" width="12.28515625" style="5" customWidth="1"/>
    <col min="15628" max="15628" width="9" style="5" customWidth="1"/>
    <col min="15629" max="15629" width="16" style="5" customWidth="1"/>
    <col min="15630" max="15631" width="17" style="5" customWidth="1"/>
    <col min="15632" max="15869" width="9.140625" style="5" customWidth="1"/>
    <col min="15870" max="15870" width="16.85546875" style="5" customWidth="1"/>
    <col min="15871" max="15871" width="8.85546875" style="5" customWidth="1"/>
    <col min="15872" max="15872" width="1.140625" style="5" customWidth="1"/>
    <col min="15873" max="15873" width="25.140625" style="5" customWidth="1"/>
    <col min="15874" max="15874" width="10.85546875" style="5" customWidth="1"/>
    <col min="15875" max="15876" width="16.85546875" style="5" customWidth="1"/>
    <col min="15877" max="15877" width="8.85546875" style="5" customWidth="1"/>
    <col min="15878" max="15878" width="11.85546875" style="5" customWidth="1"/>
    <col min="15879" max="15879" width="4" style="5" customWidth="1"/>
    <col min="15880" max="15880" width="11.85546875" style="5" customWidth="1"/>
    <col min="15881" max="15881" width="5" style="5" customWidth="1"/>
    <col min="15882" max="15882" width="11.7109375" style="5" customWidth="1"/>
    <col min="15883" max="15883" width="12.28515625" style="5" customWidth="1"/>
    <col min="15884" max="15884" width="9" style="5" customWidth="1"/>
    <col min="15885" max="15885" width="16" style="5" customWidth="1"/>
    <col min="15886" max="15887" width="17" style="5" customWidth="1"/>
    <col min="15888" max="16125" width="9.140625" style="5" customWidth="1"/>
    <col min="16126" max="16126" width="16.85546875" style="5" customWidth="1"/>
    <col min="16127" max="16127" width="8.85546875" style="5" customWidth="1"/>
    <col min="16128" max="16128" width="1.140625" style="5" customWidth="1"/>
    <col min="16129" max="16129" width="25.140625" style="5" customWidth="1"/>
    <col min="16130" max="16130" width="10.85546875" style="5" customWidth="1"/>
    <col min="16131" max="16132" width="16.85546875" style="5" customWidth="1"/>
    <col min="16133" max="16133" width="8.85546875" style="5" customWidth="1"/>
    <col min="16134" max="16134" width="11.85546875" style="5" customWidth="1"/>
    <col min="16135" max="16135" width="4" style="5" customWidth="1"/>
    <col min="16136" max="16136" width="11.85546875" style="5" customWidth="1"/>
    <col min="16137" max="16137" width="5" style="5" customWidth="1"/>
    <col min="16138" max="16138" width="11.7109375" style="5" customWidth="1"/>
    <col min="16139" max="16139" width="12.28515625" style="5" customWidth="1"/>
    <col min="16140" max="16140" width="9" style="5" customWidth="1"/>
    <col min="16141" max="16141" width="16" style="5" customWidth="1"/>
    <col min="16142" max="16143" width="17" style="5" customWidth="1"/>
    <col min="16144" max="16384" width="9.140625" style="5" customWidth="1"/>
  </cols>
  <sheetData>
    <row r="1" spans="1:22" ht="84.75" customHeight="1">
      <c r="A1" s="96" t="s">
        <v>155</v>
      </c>
      <c r="B1" s="97"/>
      <c r="C1" s="97"/>
      <c r="D1" s="97"/>
      <c r="E1" s="97"/>
      <c r="F1" s="97"/>
      <c r="G1" s="97"/>
      <c r="H1" s="97"/>
      <c r="I1" s="97"/>
      <c r="J1" s="97"/>
      <c r="K1" s="97"/>
      <c r="L1" s="97"/>
      <c r="M1" s="97"/>
      <c r="N1" s="97"/>
      <c r="O1" s="97"/>
      <c r="P1" s="97"/>
      <c r="Q1" s="7"/>
      <c r="R1" s="7"/>
      <c r="S1" s="7"/>
      <c r="T1" s="7"/>
      <c r="U1" s="7"/>
      <c r="V1" s="7"/>
    </row>
    <row r="2" spans="1:22" ht="44.25" customHeight="1" thickBot="1">
      <c r="A2" s="98" t="s">
        <v>153</v>
      </c>
      <c r="B2" s="99"/>
      <c r="C2" s="99"/>
      <c r="D2" s="99"/>
      <c r="E2" s="99"/>
      <c r="F2" s="99"/>
      <c r="G2" s="99"/>
      <c r="H2" s="99"/>
      <c r="I2" s="99"/>
      <c r="J2" s="99"/>
      <c r="K2" s="99"/>
      <c r="L2" s="99"/>
      <c r="M2" s="99"/>
      <c r="N2" s="99"/>
      <c r="O2" s="99"/>
      <c r="P2" s="99"/>
      <c r="Q2" s="7"/>
      <c r="R2" s="7"/>
      <c r="S2" s="7"/>
      <c r="T2" s="7"/>
      <c r="U2" s="7"/>
      <c r="V2" s="7"/>
    </row>
    <row r="3" spans="1:22" ht="42" customHeight="1" thickBot="1">
      <c r="A3" s="94" t="s">
        <v>34</v>
      </c>
      <c r="B3" s="95"/>
      <c r="C3" s="95"/>
      <c r="D3" s="95"/>
      <c r="E3" s="95" t="s">
        <v>35</v>
      </c>
      <c r="F3" s="95"/>
      <c r="G3" s="95"/>
      <c r="H3" s="95"/>
      <c r="I3" s="95"/>
      <c r="J3" s="100" t="s">
        <v>36</v>
      </c>
      <c r="K3" s="100"/>
      <c r="L3" s="100"/>
      <c r="M3" s="101"/>
      <c r="N3" s="101"/>
      <c r="O3" s="101"/>
      <c r="P3" s="102"/>
      <c r="Q3" s="6"/>
      <c r="R3" s="6"/>
      <c r="S3" s="6"/>
      <c r="T3" s="6"/>
      <c r="U3" s="6"/>
    </row>
    <row r="4" spans="1:22" ht="39" thickBot="1">
      <c r="A4" s="27" t="s">
        <v>37</v>
      </c>
      <c r="B4" s="14" t="s">
        <v>38</v>
      </c>
      <c r="C4" s="21" t="s">
        <v>39</v>
      </c>
      <c r="D4" s="21" t="s">
        <v>40</v>
      </c>
      <c r="E4" s="21" t="s">
        <v>41</v>
      </c>
      <c r="F4" s="21" t="s">
        <v>42</v>
      </c>
      <c r="G4" s="21" t="s">
        <v>43</v>
      </c>
      <c r="H4" s="21" t="s">
        <v>44</v>
      </c>
      <c r="I4" s="21" t="s">
        <v>45</v>
      </c>
      <c r="J4" s="15" t="s">
        <v>46</v>
      </c>
      <c r="K4" s="15" t="s">
        <v>47</v>
      </c>
      <c r="L4" s="54" t="s">
        <v>48</v>
      </c>
      <c r="M4" s="56" t="s">
        <v>212</v>
      </c>
      <c r="N4" s="56" t="s">
        <v>213</v>
      </c>
      <c r="O4" s="57" t="s">
        <v>214</v>
      </c>
      <c r="P4" s="58" t="s">
        <v>215</v>
      </c>
      <c r="Q4" s="6"/>
      <c r="R4" s="6"/>
      <c r="S4" s="6"/>
      <c r="T4" s="6"/>
      <c r="U4" s="6"/>
    </row>
    <row r="5" spans="1:22" ht="116.1" customHeight="1" thickBot="1">
      <c r="A5" s="28" t="s">
        <v>49</v>
      </c>
      <c r="B5" s="13">
        <v>44324</v>
      </c>
      <c r="C5" s="13" t="s">
        <v>196</v>
      </c>
      <c r="D5" s="13" t="s">
        <v>50</v>
      </c>
      <c r="E5" s="13" t="s">
        <v>197</v>
      </c>
      <c r="F5" s="13" t="s">
        <v>198</v>
      </c>
      <c r="G5" s="13" t="s">
        <v>199</v>
      </c>
      <c r="H5" s="13" t="s">
        <v>160</v>
      </c>
      <c r="I5" s="13" t="s">
        <v>161</v>
      </c>
      <c r="J5" s="13" t="s">
        <v>219</v>
      </c>
      <c r="K5" s="46">
        <v>45291</v>
      </c>
      <c r="L5" s="55" t="s">
        <v>200</v>
      </c>
      <c r="M5" s="77">
        <v>10</v>
      </c>
      <c r="N5" s="77">
        <v>10</v>
      </c>
      <c r="O5" s="77">
        <v>10</v>
      </c>
      <c r="P5" s="77">
        <v>10</v>
      </c>
      <c r="Q5" s="6"/>
      <c r="R5" s="6"/>
      <c r="S5" s="6"/>
      <c r="T5" s="6"/>
      <c r="U5" s="6"/>
    </row>
    <row r="6" spans="1:22" ht="15.75" thickBot="1">
      <c r="M6" s="78">
        <f>M5/10</f>
        <v>1</v>
      </c>
      <c r="N6" s="79">
        <f t="shared" ref="N6:P6" si="0">N5/10</f>
        <v>1</v>
      </c>
      <c r="O6" s="79">
        <f t="shared" si="0"/>
        <v>1</v>
      </c>
      <c r="P6" s="80">
        <f t="shared" si="0"/>
        <v>1</v>
      </c>
    </row>
  </sheetData>
  <mergeCells count="5">
    <mergeCell ref="A3:D3"/>
    <mergeCell ref="E3:I3"/>
    <mergeCell ref="A1:P1"/>
    <mergeCell ref="A2:P2"/>
    <mergeCell ref="J3:P3"/>
  </mergeCells>
  <pageMargins left="0" right="0" top="0" bottom="0" header="0.5" footer="0.5"/>
  <pageSetup pageOrder="overThenDown"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13"/>
  <sheetViews>
    <sheetView zoomScale="50" zoomScaleNormal="70" workbookViewId="0">
      <selection activeCell="K13" sqref="A1:K13"/>
    </sheetView>
  </sheetViews>
  <sheetFormatPr baseColWidth="10" defaultRowHeight="15"/>
  <cols>
    <col min="1" max="1" width="27.42578125" customWidth="1"/>
    <col min="2" max="2" width="18.85546875" customWidth="1"/>
    <col min="3" max="3" width="48.140625" customWidth="1"/>
    <col min="4" max="4" width="37.7109375" customWidth="1"/>
    <col min="5" max="5" width="21.7109375" customWidth="1"/>
    <col min="6" max="7" width="17.140625" customWidth="1"/>
    <col min="8" max="11" width="8.85546875" bestFit="1" customWidth="1"/>
    <col min="33" max="33" width="4.5703125" hidden="1" customWidth="1"/>
    <col min="34" max="34" width="3.85546875" hidden="1" customWidth="1"/>
    <col min="35" max="35" width="4.85546875" hidden="1" customWidth="1"/>
    <col min="36" max="36" width="4.5703125" hidden="1" customWidth="1"/>
    <col min="37" max="37" width="0" hidden="1" customWidth="1"/>
  </cols>
  <sheetData>
    <row r="1" spans="1:36" ht="78" customHeight="1">
      <c r="A1" s="105" t="s">
        <v>155</v>
      </c>
      <c r="B1" s="106"/>
      <c r="C1" s="106"/>
      <c r="D1" s="106"/>
      <c r="E1" s="106"/>
      <c r="F1" s="106"/>
      <c r="G1" s="106"/>
      <c r="H1" s="106"/>
      <c r="I1" s="106"/>
      <c r="J1" s="106"/>
      <c r="K1" s="107"/>
      <c r="AG1" s="22">
        <v>1</v>
      </c>
      <c r="AH1" s="22">
        <v>2</v>
      </c>
      <c r="AI1" s="22">
        <v>3</v>
      </c>
      <c r="AJ1" s="22">
        <v>4</v>
      </c>
    </row>
    <row r="2" spans="1:36" ht="33.75" customHeight="1">
      <c r="A2" s="90" t="s">
        <v>151</v>
      </c>
      <c r="B2" s="91"/>
      <c r="C2" s="91"/>
      <c r="D2" s="91"/>
      <c r="E2" s="91"/>
      <c r="F2" s="91"/>
      <c r="G2" s="91"/>
      <c r="H2" s="91"/>
      <c r="I2" s="91"/>
      <c r="J2" s="91"/>
      <c r="K2" s="92"/>
      <c r="AG2" s="61">
        <f>H13</f>
        <v>33.333333333333336</v>
      </c>
      <c r="AH2" s="61">
        <f t="shared" ref="AH2:AJ2" si="0">I13</f>
        <v>66.666666666666671</v>
      </c>
      <c r="AI2" s="61">
        <f t="shared" si="0"/>
        <v>100</v>
      </c>
      <c r="AJ2" s="61">
        <f t="shared" si="0"/>
        <v>100</v>
      </c>
    </row>
    <row r="3" spans="1:36" ht="31.5">
      <c r="A3" s="29" t="s">
        <v>1</v>
      </c>
      <c r="B3" s="3" t="s">
        <v>51</v>
      </c>
      <c r="C3" s="4" t="s">
        <v>2</v>
      </c>
      <c r="D3" s="3" t="s">
        <v>3</v>
      </c>
      <c r="E3" s="3" t="s">
        <v>4</v>
      </c>
      <c r="F3" s="3" t="s">
        <v>5</v>
      </c>
      <c r="G3" s="3" t="s">
        <v>6</v>
      </c>
      <c r="H3" s="3" t="s">
        <v>212</v>
      </c>
      <c r="I3" s="3" t="s">
        <v>213</v>
      </c>
      <c r="J3" s="3" t="s">
        <v>214</v>
      </c>
      <c r="K3" s="3" t="s">
        <v>215</v>
      </c>
    </row>
    <row r="4" spans="1:36" ht="47.25">
      <c r="A4" s="109" t="s">
        <v>53</v>
      </c>
      <c r="B4" s="11" t="s">
        <v>8</v>
      </c>
      <c r="C4" s="11" t="s">
        <v>52</v>
      </c>
      <c r="D4" s="11" t="s">
        <v>56</v>
      </c>
      <c r="E4" s="11" t="s">
        <v>63</v>
      </c>
      <c r="F4" s="12">
        <v>44958</v>
      </c>
      <c r="G4" s="12" t="s">
        <v>205</v>
      </c>
      <c r="H4" s="17">
        <v>10</v>
      </c>
      <c r="I4" s="17">
        <v>10</v>
      </c>
      <c r="J4" s="17">
        <v>10</v>
      </c>
      <c r="K4" s="17">
        <v>10</v>
      </c>
    </row>
    <row r="5" spans="1:36" ht="47.25">
      <c r="A5" s="110"/>
      <c r="B5" s="11" t="s">
        <v>54</v>
      </c>
      <c r="C5" s="11" t="s">
        <v>55</v>
      </c>
      <c r="D5" s="11" t="s">
        <v>57</v>
      </c>
      <c r="E5" s="11" t="s">
        <v>63</v>
      </c>
      <c r="F5" s="12">
        <v>44958</v>
      </c>
      <c r="G5" s="12" t="s">
        <v>205</v>
      </c>
      <c r="H5" s="17">
        <v>10</v>
      </c>
      <c r="I5" s="17">
        <v>10</v>
      </c>
      <c r="J5" s="17">
        <v>10</v>
      </c>
      <c r="K5" s="17">
        <v>10</v>
      </c>
    </row>
    <row r="6" spans="1:36" ht="47.25">
      <c r="A6" s="108" t="s">
        <v>65</v>
      </c>
      <c r="B6" s="11" t="s">
        <v>10</v>
      </c>
      <c r="C6" s="11" t="s">
        <v>60</v>
      </c>
      <c r="D6" s="11" t="s">
        <v>61</v>
      </c>
      <c r="E6" s="11" t="s">
        <v>62</v>
      </c>
      <c r="F6" s="12">
        <v>44958</v>
      </c>
      <c r="G6" s="12" t="s">
        <v>206</v>
      </c>
      <c r="H6" s="17">
        <v>10</v>
      </c>
      <c r="I6" s="17">
        <v>10</v>
      </c>
      <c r="J6" s="17">
        <v>10</v>
      </c>
      <c r="K6" s="17">
        <v>10</v>
      </c>
    </row>
    <row r="7" spans="1:36" ht="31.5">
      <c r="A7" s="108"/>
      <c r="B7" s="11" t="s">
        <v>11</v>
      </c>
      <c r="C7" s="11" t="s">
        <v>58</v>
      </c>
      <c r="D7" s="11" t="s">
        <v>59</v>
      </c>
      <c r="E7" s="11" t="s">
        <v>64</v>
      </c>
      <c r="F7" s="12">
        <v>45122</v>
      </c>
      <c r="G7" s="12" t="s">
        <v>207</v>
      </c>
      <c r="H7" s="17">
        <v>0</v>
      </c>
      <c r="I7" s="17">
        <v>0</v>
      </c>
      <c r="J7" s="17">
        <v>10</v>
      </c>
      <c r="K7" s="17">
        <v>10</v>
      </c>
    </row>
    <row r="8" spans="1:36" ht="63">
      <c r="A8" s="109" t="s">
        <v>176</v>
      </c>
      <c r="B8" s="11" t="s">
        <v>66</v>
      </c>
      <c r="C8" s="11" t="s">
        <v>67</v>
      </c>
      <c r="D8" s="11" t="s">
        <v>188</v>
      </c>
      <c r="E8" s="11" t="s">
        <v>201</v>
      </c>
      <c r="F8" s="12">
        <v>45078</v>
      </c>
      <c r="G8" s="12" t="s">
        <v>207</v>
      </c>
      <c r="H8" s="17">
        <v>0</v>
      </c>
      <c r="I8" s="17">
        <v>10</v>
      </c>
      <c r="J8" s="17">
        <v>10</v>
      </c>
      <c r="K8" s="17">
        <v>10</v>
      </c>
    </row>
    <row r="9" spans="1:36" ht="63">
      <c r="A9" s="110"/>
      <c r="B9" s="11" t="s">
        <v>69</v>
      </c>
      <c r="C9" s="11" t="s">
        <v>165</v>
      </c>
      <c r="D9" s="11" t="s">
        <v>68</v>
      </c>
      <c r="E9" s="11" t="s">
        <v>201</v>
      </c>
      <c r="F9" s="12">
        <v>45097</v>
      </c>
      <c r="G9" s="12" t="s">
        <v>208</v>
      </c>
      <c r="H9" s="17">
        <v>0</v>
      </c>
      <c r="I9" s="17">
        <v>10</v>
      </c>
      <c r="J9" s="17">
        <v>10</v>
      </c>
      <c r="K9" s="17">
        <v>10</v>
      </c>
    </row>
    <row r="10" spans="1:36" ht="47.25">
      <c r="A10" s="109" t="s">
        <v>70</v>
      </c>
      <c r="B10" s="11" t="s">
        <v>73</v>
      </c>
      <c r="C10" s="11" t="s">
        <v>185</v>
      </c>
      <c r="D10" s="11" t="s">
        <v>186</v>
      </c>
      <c r="E10" s="11" t="s">
        <v>187</v>
      </c>
      <c r="F10" s="12">
        <v>45017</v>
      </c>
      <c r="G10" s="12">
        <v>45026</v>
      </c>
      <c r="H10" s="17">
        <v>0</v>
      </c>
      <c r="I10" s="17">
        <v>10</v>
      </c>
      <c r="J10" s="17">
        <v>10</v>
      </c>
      <c r="K10" s="17">
        <v>10</v>
      </c>
    </row>
    <row r="11" spans="1:36" ht="31.5">
      <c r="A11" s="111"/>
      <c r="B11" s="11" t="s">
        <v>72</v>
      </c>
      <c r="C11" s="11" t="s">
        <v>71</v>
      </c>
      <c r="D11" s="11" t="s">
        <v>74</v>
      </c>
      <c r="E11" s="11" t="s">
        <v>75</v>
      </c>
      <c r="F11" s="12">
        <v>45123</v>
      </c>
      <c r="G11" s="12" t="s">
        <v>209</v>
      </c>
      <c r="H11" s="17">
        <v>0</v>
      </c>
      <c r="I11" s="17">
        <v>0</v>
      </c>
      <c r="J11" s="17">
        <v>10</v>
      </c>
      <c r="K11" s="17">
        <v>10</v>
      </c>
    </row>
    <row r="12" spans="1:36" ht="79.5" thickBot="1">
      <c r="A12" s="112"/>
      <c r="B12" s="35">
        <v>4.3</v>
      </c>
      <c r="C12" s="35" t="s">
        <v>184</v>
      </c>
      <c r="D12" s="35" t="s">
        <v>109</v>
      </c>
      <c r="E12" s="35" t="s">
        <v>76</v>
      </c>
      <c r="F12" s="36">
        <v>45137</v>
      </c>
      <c r="G12" s="37" t="s">
        <v>209</v>
      </c>
      <c r="H12" s="38">
        <v>0</v>
      </c>
      <c r="I12" s="38">
        <v>0</v>
      </c>
      <c r="J12" s="38">
        <v>10</v>
      </c>
      <c r="K12" s="38">
        <v>10</v>
      </c>
    </row>
    <row r="13" spans="1:36" ht="15.75">
      <c r="F13" s="103" t="s">
        <v>216</v>
      </c>
      <c r="G13" s="104"/>
      <c r="H13" s="51">
        <f>AVERAGE(H4:H12)*10</f>
        <v>33.333333333333336</v>
      </c>
      <c r="I13" s="51">
        <f t="shared" ref="I13:K13" si="1">AVERAGE(I4:I12)*10</f>
        <v>66.666666666666671</v>
      </c>
      <c r="J13" s="51">
        <f t="shared" si="1"/>
        <v>100</v>
      </c>
      <c r="K13" s="52">
        <f t="shared" si="1"/>
        <v>100</v>
      </c>
    </row>
  </sheetData>
  <mergeCells count="7">
    <mergeCell ref="F13:G13"/>
    <mergeCell ref="A1:K1"/>
    <mergeCell ref="A2:K2"/>
    <mergeCell ref="A6:A7"/>
    <mergeCell ref="A4:A5"/>
    <mergeCell ref="A8:A9"/>
    <mergeCell ref="A10:A12"/>
  </mergeCells>
  <pageMargins left="0.7" right="0.7" top="0.75" bottom="0.75" header="0.3" footer="0.3"/>
  <pageSetup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17"/>
  <sheetViews>
    <sheetView zoomScale="37" zoomScaleNormal="70" workbookViewId="0">
      <selection activeCell="K17" sqref="A1:K17"/>
    </sheetView>
  </sheetViews>
  <sheetFormatPr baseColWidth="10" defaultRowHeight="15"/>
  <cols>
    <col min="1" max="1" width="27.42578125" customWidth="1"/>
    <col min="2" max="2" width="18.85546875" customWidth="1"/>
    <col min="3" max="3" width="122.42578125" customWidth="1"/>
    <col min="4" max="4" width="37.7109375" customWidth="1"/>
    <col min="5" max="5" width="20" customWidth="1"/>
    <col min="6" max="6" width="13" bestFit="1" customWidth="1"/>
    <col min="7" max="7" width="17.28515625" customWidth="1"/>
    <col min="8" max="11" width="8.85546875" bestFit="1" customWidth="1"/>
    <col min="33" max="33" width="4.5703125" hidden="1" customWidth="1"/>
    <col min="34" max="36" width="3.85546875" hidden="1" customWidth="1"/>
  </cols>
  <sheetData>
    <row r="1" spans="1:36" ht="78" customHeight="1">
      <c r="A1" s="105" t="s">
        <v>155</v>
      </c>
      <c r="B1" s="106"/>
      <c r="C1" s="106"/>
      <c r="D1" s="106"/>
      <c r="E1" s="106"/>
      <c r="F1" s="106"/>
      <c r="G1" s="106"/>
      <c r="H1" s="106"/>
      <c r="I1" s="106"/>
      <c r="J1" s="106"/>
      <c r="K1" s="107"/>
      <c r="AG1">
        <v>1</v>
      </c>
      <c r="AH1">
        <v>2</v>
      </c>
      <c r="AI1">
        <v>3</v>
      </c>
      <c r="AJ1">
        <v>4</v>
      </c>
    </row>
    <row r="2" spans="1:36" ht="33.75" customHeight="1">
      <c r="A2" s="90" t="s">
        <v>152</v>
      </c>
      <c r="B2" s="91"/>
      <c r="C2" s="91"/>
      <c r="D2" s="91"/>
      <c r="E2" s="91"/>
      <c r="F2" s="91"/>
      <c r="G2" s="91"/>
      <c r="H2" s="91"/>
      <c r="I2" s="91"/>
      <c r="J2" s="91"/>
      <c r="K2" s="92"/>
      <c r="AG2" s="61">
        <f>H17</f>
        <v>84.615384615384613</v>
      </c>
      <c r="AH2" s="61">
        <f t="shared" ref="AH2:AJ2" si="0">I17</f>
        <v>92.307692307692292</v>
      </c>
      <c r="AI2" s="61">
        <f t="shared" si="0"/>
        <v>96.153846153846146</v>
      </c>
      <c r="AJ2" s="61">
        <f t="shared" si="0"/>
        <v>96.153846153846146</v>
      </c>
    </row>
    <row r="3" spans="1:36" ht="31.5">
      <c r="A3" s="29" t="s">
        <v>1</v>
      </c>
      <c r="B3" s="3" t="s">
        <v>51</v>
      </c>
      <c r="C3" s="4" t="s">
        <v>2</v>
      </c>
      <c r="D3" s="3" t="s">
        <v>3</v>
      </c>
      <c r="E3" s="3" t="s">
        <v>4</v>
      </c>
      <c r="F3" s="3" t="s">
        <v>5</v>
      </c>
      <c r="G3" s="3" t="s">
        <v>6</v>
      </c>
      <c r="H3" s="3" t="s">
        <v>212</v>
      </c>
      <c r="I3" s="3" t="s">
        <v>213</v>
      </c>
      <c r="J3" s="3" t="s">
        <v>214</v>
      </c>
      <c r="K3" s="3" t="s">
        <v>215</v>
      </c>
      <c r="AG3">
        <f>AG2/4</f>
        <v>21.153846153846153</v>
      </c>
      <c r="AH3">
        <f>SUM(AG2:AH2)/4</f>
        <v>44.230769230769226</v>
      </c>
      <c r="AI3">
        <f>SUM(AG2:AI2)/4</f>
        <v>68.269230769230759</v>
      </c>
      <c r="AJ3">
        <f>SUM(AG2:AJ2)/4</f>
        <v>92.307692307692292</v>
      </c>
    </row>
    <row r="4" spans="1:36" ht="47.25">
      <c r="A4" s="109" t="s">
        <v>77</v>
      </c>
      <c r="B4" s="11" t="s">
        <v>8</v>
      </c>
      <c r="C4" s="11" t="s">
        <v>177</v>
      </c>
      <c r="D4" s="11" t="s">
        <v>81</v>
      </c>
      <c r="E4" s="11" t="s">
        <v>82</v>
      </c>
      <c r="F4" s="12">
        <v>44958</v>
      </c>
      <c r="G4" s="12" t="s">
        <v>205</v>
      </c>
      <c r="H4" s="17">
        <v>10</v>
      </c>
      <c r="I4" s="17">
        <v>10</v>
      </c>
      <c r="J4" s="17">
        <v>10</v>
      </c>
      <c r="K4" s="17">
        <v>10</v>
      </c>
    </row>
    <row r="5" spans="1:36" ht="31.5">
      <c r="A5" s="111"/>
      <c r="B5" s="11" t="s">
        <v>54</v>
      </c>
      <c r="C5" s="11" t="s">
        <v>78</v>
      </c>
      <c r="D5" s="11" t="s">
        <v>83</v>
      </c>
      <c r="E5" s="11" t="s">
        <v>82</v>
      </c>
      <c r="F5" s="12">
        <v>44958</v>
      </c>
      <c r="G5" s="12" t="s">
        <v>205</v>
      </c>
      <c r="H5" s="17">
        <v>10</v>
      </c>
      <c r="I5" s="17">
        <v>10</v>
      </c>
      <c r="J5" s="17">
        <v>10</v>
      </c>
      <c r="K5" s="17">
        <v>10</v>
      </c>
    </row>
    <row r="6" spans="1:36" ht="31.5">
      <c r="A6" s="111"/>
      <c r="B6" s="11" t="s">
        <v>79</v>
      </c>
      <c r="C6" s="11" t="s">
        <v>80</v>
      </c>
      <c r="D6" s="11" t="s">
        <v>84</v>
      </c>
      <c r="E6" s="11" t="s">
        <v>82</v>
      </c>
      <c r="F6" s="12">
        <v>44958</v>
      </c>
      <c r="G6" s="12" t="s">
        <v>205</v>
      </c>
      <c r="H6" s="17">
        <v>10</v>
      </c>
      <c r="I6" s="17">
        <v>10</v>
      </c>
      <c r="J6" s="17">
        <v>10</v>
      </c>
      <c r="K6" s="17">
        <v>10</v>
      </c>
    </row>
    <row r="7" spans="1:36" ht="47.25">
      <c r="A7" s="110"/>
      <c r="B7" s="11" t="s">
        <v>85</v>
      </c>
      <c r="C7" s="11" t="s">
        <v>86</v>
      </c>
      <c r="D7" s="11" t="s">
        <v>87</v>
      </c>
      <c r="E7" s="11" t="s">
        <v>82</v>
      </c>
      <c r="F7" s="12">
        <v>44958</v>
      </c>
      <c r="G7" s="12" t="s">
        <v>210</v>
      </c>
      <c r="H7" s="17">
        <v>10</v>
      </c>
      <c r="I7" s="17">
        <v>10</v>
      </c>
      <c r="J7" s="17">
        <v>10</v>
      </c>
      <c r="K7" s="17">
        <v>10</v>
      </c>
    </row>
    <row r="8" spans="1:36" ht="26.25" customHeight="1">
      <c r="A8" s="108" t="s">
        <v>88</v>
      </c>
      <c r="B8" s="11" t="s">
        <v>10</v>
      </c>
      <c r="C8" s="11" t="s">
        <v>110</v>
      </c>
      <c r="D8" s="11" t="s">
        <v>94</v>
      </c>
      <c r="E8" s="11" t="s">
        <v>95</v>
      </c>
      <c r="F8" s="12">
        <v>44958</v>
      </c>
      <c r="G8" s="12">
        <v>45260</v>
      </c>
      <c r="H8" s="17">
        <v>10</v>
      </c>
      <c r="I8" s="17">
        <v>10</v>
      </c>
      <c r="J8" s="17">
        <v>10</v>
      </c>
      <c r="K8" s="17">
        <v>10</v>
      </c>
    </row>
    <row r="9" spans="1:36" ht="47.25">
      <c r="A9" s="108"/>
      <c r="B9" s="11"/>
      <c r="C9" s="11" t="s">
        <v>92</v>
      </c>
      <c r="D9" s="11" t="s">
        <v>93</v>
      </c>
      <c r="E9" s="11" t="s">
        <v>96</v>
      </c>
      <c r="F9" s="12">
        <v>44958</v>
      </c>
      <c r="G9" s="12">
        <v>45290</v>
      </c>
      <c r="H9" s="17">
        <v>0</v>
      </c>
      <c r="I9" s="17">
        <v>5</v>
      </c>
      <c r="J9" s="17">
        <v>5</v>
      </c>
      <c r="K9" s="17">
        <v>5</v>
      </c>
    </row>
    <row r="10" spans="1:36" ht="47.25">
      <c r="A10" s="108"/>
      <c r="B10" s="11" t="s">
        <v>11</v>
      </c>
      <c r="C10" s="11" t="s">
        <v>98</v>
      </c>
      <c r="D10" s="11" t="s">
        <v>99</v>
      </c>
      <c r="E10" s="11" t="s">
        <v>96</v>
      </c>
      <c r="F10" s="12">
        <v>44958</v>
      </c>
      <c r="G10" s="12">
        <v>45290</v>
      </c>
      <c r="H10" s="17">
        <v>10</v>
      </c>
      <c r="I10" s="17">
        <v>10</v>
      </c>
      <c r="J10" s="17">
        <v>10</v>
      </c>
      <c r="K10" s="17">
        <v>10</v>
      </c>
    </row>
    <row r="11" spans="1:36" ht="62.25" customHeight="1">
      <c r="A11" s="109" t="s">
        <v>89</v>
      </c>
      <c r="B11" s="11" t="s">
        <v>66</v>
      </c>
      <c r="C11" s="11" t="s">
        <v>169</v>
      </c>
      <c r="D11" s="11" t="s">
        <v>101</v>
      </c>
      <c r="E11" s="11" t="s">
        <v>111</v>
      </c>
      <c r="F11" s="12">
        <v>44958</v>
      </c>
      <c r="G11" s="12" t="s">
        <v>210</v>
      </c>
      <c r="H11" s="17">
        <v>10</v>
      </c>
      <c r="I11" s="17">
        <v>10</v>
      </c>
      <c r="J11" s="17">
        <v>10</v>
      </c>
      <c r="K11" s="17">
        <v>10</v>
      </c>
    </row>
    <row r="12" spans="1:36" ht="31.5">
      <c r="A12" s="110"/>
      <c r="B12" s="11" t="s">
        <v>69</v>
      </c>
      <c r="C12" s="11" t="s">
        <v>100</v>
      </c>
      <c r="D12" s="11" t="s">
        <v>102</v>
      </c>
      <c r="E12" s="11" t="s">
        <v>82</v>
      </c>
      <c r="F12" s="12">
        <v>44958</v>
      </c>
      <c r="G12" s="12">
        <v>45199</v>
      </c>
      <c r="H12" s="17">
        <v>10</v>
      </c>
      <c r="I12" s="17">
        <v>10</v>
      </c>
      <c r="J12" s="17">
        <v>10</v>
      </c>
      <c r="K12" s="17">
        <v>10</v>
      </c>
    </row>
    <row r="13" spans="1:36" ht="31.5">
      <c r="A13" s="109" t="s">
        <v>90</v>
      </c>
      <c r="B13" s="11" t="s">
        <v>73</v>
      </c>
      <c r="C13" s="11" t="s">
        <v>178</v>
      </c>
      <c r="D13" s="11" t="s">
        <v>103</v>
      </c>
      <c r="E13" s="11" t="s">
        <v>82</v>
      </c>
      <c r="F13" s="12">
        <v>44958</v>
      </c>
      <c r="G13" s="12">
        <v>45229</v>
      </c>
      <c r="H13" s="17">
        <v>10</v>
      </c>
      <c r="I13" s="17">
        <v>10</v>
      </c>
      <c r="J13" s="17">
        <v>10</v>
      </c>
      <c r="K13" s="17">
        <v>10</v>
      </c>
    </row>
    <row r="14" spans="1:36" ht="47.25">
      <c r="A14" s="110"/>
      <c r="B14" s="11">
        <v>4.2</v>
      </c>
      <c r="C14" s="11" t="s">
        <v>114</v>
      </c>
      <c r="D14" s="11" t="s">
        <v>115</v>
      </c>
      <c r="E14" s="11" t="s">
        <v>82</v>
      </c>
      <c r="F14" s="12">
        <v>44958</v>
      </c>
      <c r="G14" s="12">
        <v>45229</v>
      </c>
      <c r="H14" s="17">
        <v>0</v>
      </c>
      <c r="I14" s="17">
        <v>5</v>
      </c>
      <c r="J14" s="17">
        <v>10</v>
      </c>
      <c r="K14" s="17">
        <v>10</v>
      </c>
    </row>
    <row r="15" spans="1:36" ht="31.5">
      <c r="A15" s="113" t="s">
        <v>91</v>
      </c>
      <c r="B15" s="11">
        <v>5.0999999999999996</v>
      </c>
      <c r="C15" s="11" t="s">
        <v>112</v>
      </c>
      <c r="D15" s="11" t="s">
        <v>104</v>
      </c>
      <c r="E15" s="11" t="s">
        <v>82</v>
      </c>
      <c r="F15" s="12">
        <v>44927</v>
      </c>
      <c r="G15" s="12">
        <v>45290</v>
      </c>
      <c r="H15" s="17">
        <v>10</v>
      </c>
      <c r="I15" s="17">
        <v>10</v>
      </c>
      <c r="J15" s="17">
        <v>10</v>
      </c>
      <c r="K15" s="17">
        <v>10</v>
      </c>
    </row>
    <row r="16" spans="1:36" ht="32.25" thickBot="1">
      <c r="A16" s="114"/>
      <c r="B16" s="35">
        <v>5.2</v>
      </c>
      <c r="C16" s="35" t="s">
        <v>97</v>
      </c>
      <c r="D16" s="35" t="s">
        <v>113</v>
      </c>
      <c r="E16" s="35" t="s">
        <v>82</v>
      </c>
      <c r="F16" s="36">
        <v>44956</v>
      </c>
      <c r="G16" s="36">
        <v>45291</v>
      </c>
      <c r="H16" s="38">
        <v>10</v>
      </c>
      <c r="I16" s="38">
        <v>10</v>
      </c>
      <c r="J16" s="38">
        <v>10</v>
      </c>
      <c r="K16" s="38">
        <v>10</v>
      </c>
    </row>
    <row r="17" spans="6:11" ht="15.75">
      <c r="F17" s="103" t="s">
        <v>216</v>
      </c>
      <c r="G17" s="104"/>
      <c r="H17" s="51">
        <f>AVERAGE(H4:H16)*10</f>
        <v>84.615384615384613</v>
      </c>
      <c r="I17" s="51">
        <f t="shared" ref="I17:K17" si="1">AVERAGE(I4:I16)*10</f>
        <v>92.307692307692292</v>
      </c>
      <c r="J17" s="51">
        <f t="shared" si="1"/>
        <v>96.153846153846146</v>
      </c>
      <c r="K17" s="52">
        <f t="shared" si="1"/>
        <v>96.153846153846146</v>
      </c>
    </row>
  </sheetData>
  <mergeCells count="8">
    <mergeCell ref="F17:G17"/>
    <mergeCell ref="A15:A16"/>
    <mergeCell ref="A1:K1"/>
    <mergeCell ref="A2:K2"/>
    <mergeCell ref="A4:A7"/>
    <mergeCell ref="A8:A10"/>
    <mergeCell ref="A11:A12"/>
    <mergeCell ref="A13:A14"/>
  </mergeCells>
  <pageMargins left="0.7" right="0.7" top="0.75" bottom="0.75" header="0.3" footer="0.3"/>
  <pageSetup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10"/>
  <sheetViews>
    <sheetView topLeftCell="A4" zoomScale="55" zoomScaleNormal="55" workbookViewId="0">
      <selection activeCell="L15" sqref="L15"/>
    </sheetView>
  </sheetViews>
  <sheetFormatPr baseColWidth="10" defaultRowHeight="15"/>
  <cols>
    <col min="1" max="1" width="27.42578125" customWidth="1"/>
    <col min="2" max="2" width="18.85546875" customWidth="1"/>
    <col min="3" max="3" width="36" customWidth="1"/>
    <col min="4" max="4" width="37.7109375" customWidth="1"/>
    <col min="5" max="5" width="17.140625" customWidth="1"/>
    <col min="6" max="6" width="18.28515625" bestFit="1" customWidth="1"/>
    <col min="7" max="7" width="18.85546875" customWidth="1"/>
    <col min="8" max="10" width="17.28515625" customWidth="1"/>
    <col min="11" max="11" width="17.140625" customWidth="1"/>
    <col min="33" max="36" width="4.28515625" hidden="1" customWidth="1"/>
  </cols>
  <sheetData>
    <row r="1" spans="1:36" ht="78" customHeight="1">
      <c r="A1" s="105" t="s">
        <v>155</v>
      </c>
      <c r="B1" s="106"/>
      <c r="C1" s="106"/>
      <c r="D1" s="106"/>
      <c r="E1" s="106"/>
      <c r="F1" s="106"/>
      <c r="G1" s="106"/>
      <c r="H1" s="106"/>
      <c r="I1" s="106"/>
      <c r="J1" s="106"/>
      <c r="K1" s="107"/>
      <c r="AG1">
        <v>1</v>
      </c>
      <c r="AH1">
        <v>2</v>
      </c>
      <c r="AI1">
        <v>3</v>
      </c>
      <c r="AJ1">
        <v>4</v>
      </c>
    </row>
    <row r="2" spans="1:36" ht="33.75" customHeight="1">
      <c r="A2" s="90" t="s">
        <v>154</v>
      </c>
      <c r="B2" s="91"/>
      <c r="C2" s="91"/>
      <c r="D2" s="91"/>
      <c r="E2" s="91"/>
      <c r="F2" s="91"/>
      <c r="G2" s="91"/>
      <c r="H2" s="91"/>
      <c r="I2" s="91"/>
      <c r="J2" s="91"/>
      <c r="K2" s="92"/>
      <c r="AG2" s="61">
        <f>H10</f>
        <v>83.333333333333343</v>
      </c>
      <c r="AH2" s="61">
        <f t="shared" ref="AH2:AJ2" si="0">I10</f>
        <v>83.333333333333343</v>
      </c>
      <c r="AI2" s="61">
        <f t="shared" si="0"/>
        <v>100</v>
      </c>
      <c r="AJ2" s="61">
        <f t="shared" si="0"/>
        <v>100</v>
      </c>
    </row>
    <row r="3" spans="1:36" ht="31.5">
      <c r="A3" s="29" t="s">
        <v>1</v>
      </c>
      <c r="B3" s="3" t="s">
        <v>51</v>
      </c>
      <c r="C3" s="4" t="s">
        <v>2</v>
      </c>
      <c r="D3" s="3" t="s">
        <v>3</v>
      </c>
      <c r="E3" s="3" t="s">
        <v>4</v>
      </c>
      <c r="F3" s="3" t="s">
        <v>5</v>
      </c>
      <c r="G3" s="3" t="s">
        <v>6</v>
      </c>
      <c r="H3" s="3" t="s">
        <v>212</v>
      </c>
      <c r="I3" s="3" t="s">
        <v>213</v>
      </c>
      <c r="J3" s="3" t="s">
        <v>214</v>
      </c>
      <c r="K3" s="3" t="s">
        <v>215</v>
      </c>
      <c r="AG3" s="61">
        <f>AG2/4</f>
        <v>20.833333333333336</v>
      </c>
      <c r="AH3" s="61">
        <f>SUM(AG2:AH2)/4</f>
        <v>41.666666666666671</v>
      </c>
      <c r="AI3" s="61">
        <f>SUM(AG2:AI2)/4</f>
        <v>66.666666666666671</v>
      </c>
      <c r="AJ3" s="61">
        <f>SUM(AG2:AJ2)/4</f>
        <v>91.666666666666671</v>
      </c>
    </row>
    <row r="4" spans="1:36" ht="92.25" customHeight="1">
      <c r="A4" s="109" t="s">
        <v>105</v>
      </c>
      <c r="B4" s="9" t="s">
        <v>8</v>
      </c>
      <c r="C4" s="9" t="s">
        <v>170</v>
      </c>
      <c r="D4" s="9" t="s">
        <v>116</v>
      </c>
      <c r="E4" s="9" t="s">
        <v>118</v>
      </c>
      <c r="F4" s="10">
        <v>44972</v>
      </c>
      <c r="G4" s="10">
        <v>45168</v>
      </c>
      <c r="H4" s="19">
        <v>5</v>
      </c>
      <c r="I4" s="9">
        <v>5</v>
      </c>
      <c r="J4" s="9">
        <v>10</v>
      </c>
      <c r="K4" s="19">
        <v>10</v>
      </c>
    </row>
    <row r="5" spans="1:36" ht="92.25" customHeight="1">
      <c r="A5" s="111"/>
      <c r="B5" s="9" t="s">
        <v>54</v>
      </c>
      <c r="C5" s="9" t="s">
        <v>171</v>
      </c>
      <c r="D5" s="9" t="s">
        <v>117</v>
      </c>
      <c r="E5" s="9" t="s">
        <v>119</v>
      </c>
      <c r="F5" s="10">
        <v>44958</v>
      </c>
      <c r="G5" s="10">
        <v>45270</v>
      </c>
      <c r="H5" s="19">
        <v>10</v>
      </c>
      <c r="I5" s="9">
        <v>10</v>
      </c>
      <c r="J5" s="9">
        <v>10</v>
      </c>
      <c r="K5" s="19">
        <v>10</v>
      </c>
    </row>
    <row r="6" spans="1:36" ht="69.75" customHeight="1">
      <c r="A6" s="39" t="s">
        <v>106</v>
      </c>
      <c r="B6" s="9" t="s">
        <v>10</v>
      </c>
      <c r="C6" s="9" t="s">
        <v>179</v>
      </c>
      <c r="D6" s="9" t="s">
        <v>180</v>
      </c>
      <c r="E6" s="9" t="s">
        <v>96</v>
      </c>
      <c r="F6" s="10">
        <v>44958</v>
      </c>
      <c r="G6" s="10">
        <v>45107</v>
      </c>
      <c r="H6" s="19">
        <v>10</v>
      </c>
      <c r="I6" s="19">
        <v>10</v>
      </c>
      <c r="J6" s="19">
        <v>10</v>
      </c>
      <c r="K6" s="19">
        <v>10</v>
      </c>
    </row>
    <row r="7" spans="1:36" ht="75.75" customHeight="1">
      <c r="A7" s="109" t="s">
        <v>107</v>
      </c>
      <c r="B7" s="9" t="s">
        <v>66</v>
      </c>
      <c r="C7" s="9" t="s">
        <v>181</v>
      </c>
      <c r="D7" s="9" t="s">
        <v>182</v>
      </c>
      <c r="E7" s="9" t="s">
        <v>122</v>
      </c>
      <c r="F7" s="10">
        <v>44958</v>
      </c>
      <c r="G7" s="10">
        <v>45076</v>
      </c>
      <c r="H7" s="19">
        <v>5</v>
      </c>
      <c r="I7" s="19">
        <v>5</v>
      </c>
      <c r="J7" s="19">
        <v>10</v>
      </c>
      <c r="K7" s="19">
        <v>10</v>
      </c>
    </row>
    <row r="8" spans="1:36" ht="76.5" customHeight="1">
      <c r="A8" s="116"/>
      <c r="B8" s="9" t="s">
        <v>69</v>
      </c>
      <c r="C8" s="9" t="s">
        <v>120</v>
      </c>
      <c r="D8" s="9" t="s">
        <v>121</v>
      </c>
      <c r="E8" s="9" t="s">
        <v>123</v>
      </c>
      <c r="F8" s="10">
        <v>44958</v>
      </c>
      <c r="G8" s="10">
        <v>44972</v>
      </c>
      <c r="H8" s="19">
        <v>10</v>
      </c>
      <c r="I8" s="19">
        <v>10</v>
      </c>
      <c r="J8" s="19">
        <v>10</v>
      </c>
      <c r="K8" s="19">
        <v>10</v>
      </c>
    </row>
    <row r="9" spans="1:36" ht="80.25" customHeight="1" thickBot="1">
      <c r="A9" s="40" t="s">
        <v>108</v>
      </c>
      <c r="B9" s="41" t="s">
        <v>73</v>
      </c>
      <c r="C9" s="41" t="s">
        <v>202</v>
      </c>
      <c r="D9" s="41" t="s">
        <v>124</v>
      </c>
      <c r="E9" s="41" t="s">
        <v>173</v>
      </c>
      <c r="F9" s="42">
        <v>44927</v>
      </c>
      <c r="G9" s="42">
        <v>45290</v>
      </c>
      <c r="H9" s="43">
        <v>10</v>
      </c>
      <c r="I9" s="43">
        <v>10</v>
      </c>
      <c r="J9" s="43">
        <v>10</v>
      </c>
      <c r="K9" s="43">
        <v>10</v>
      </c>
    </row>
    <row r="10" spans="1:36" ht="27" customHeight="1">
      <c r="F10" s="115" t="s">
        <v>216</v>
      </c>
      <c r="G10" s="115"/>
      <c r="H10" s="51">
        <f>AVERAGE(H4:H9)*10</f>
        <v>83.333333333333343</v>
      </c>
      <c r="I10" s="51">
        <f t="shared" ref="I10:K10" si="1">AVERAGE(I4:I9)*10</f>
        <v>83.333333333333343</v>
      </c>
      <c r="J10" s="51">
        <f>AVERAGE(J4:J9)*10</f>
        <v>100</v>
      </c>
      <c r="K10" s="52">
        <f t="shared" si="1"/>
        <v>100</v>
      </c>
    </row>
  </sheetData>
  <mergeCells count="5">
    <mergeCell ref="F10:G10"/>
    <mergeCell ref="A1:K1"/>
    <mergeCell ref="A2:K2"/>
    <mergeCell ref="A4:A5"/>
    <mergeCell ref="A7:A8"/>
  </mergeCells>
  <pageMargins left="0.7" right="0.7" top="0.75" bottom="0.75" header="0.3" footer="0.3"/>
  <pageSetup orientation="portrait"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6"/>
  <sheetViews>
    <sheetView zoomScale="85" zoomScaleNormal="85" workbookViewId="0">
      <selection activeCell="K6" sqref="A1:K6"/>
    </sheetView>
  </sheetViews>
  <sheetFormatPr baseColWidth="10" defaultRowHeight="15"/>
  <cols>
    <col min="1" max="1" width="27.42578125" customWidth="1"/>
    <col min="2" max="2" width="18.85546875" customWidth="1"/>
    <col min="3" max="3" width="36" customWidth="1"/>
    <col min="4" max="4" width="37.7109375" customWidth="1"/>
    <col min="5" max="5" width="17.140625" customWidth="1"/>
    <col min="6" max="6" width="16.42578125" customWidth="1"/>
    <col min="7" max="7" width="17.28515625" customWidth="1"/>
    <col min="8" max="11" width="8.85546875" bestFit="1" customWidth="1"/>
    <col min="33" max="36" width="3.140625" hidden="1" customWidth="1"/>
  </cols>
  <sheetData>
    <row r="1" spans="1:36" ht="78" customHeight="1">
      <c r="A1" s="117" t="s">
        <v>155</v>
      </c>
      <c r="B1" s="117"/>
      <c r="C1" s="117"/>
      <c r="D1" s="117"/>
      <c r="E1" s="117"/>
      <c r="F1" s="117"/>
      <c r="G1" s="117"/>
      <c r="H1" s="117"/>
      <c r="I1" s="117"/>
      <c r="J1" s="117"/>
      <c r="K1" s="118"/>
      <c r="AG1">
        <v>1</v>
      </c>
      <c r="AH1">
        <v>2</v>
      </c>
      <c r="AI1">
        <v>3</v>
      </c>
      <c r="AJ1">
        <v>4</v>
      </c>
    </row>
    <row r="2" spans="1:36" ht="33.75" customHeight="1">
      <c r="A2" s="91" t="s">
        <v>134</v>
      </c>
      <c r="B2" s="91"/>
      <c r="C2" s="91"/>
      <c r="D2" s="91"/>
      <c r="E2" s="91"/>
      <c r="F2" s="91"/>
      <c r="G2" s="91"/>
      <c r="H2" s="91"/>
      <c r="I2" s="91"/>
      <c r="J2" s="91"/>
      <c r="K2" s="92"/>
      <c r="AG2" s="61">
        <f>H6</f>
        <v>25</v>
      </c>
      <c r="AH2" s="61">
        <f t="shared" ref="AH2:AJ2" si="0">I6</f>
        <v>50</v>
      </c>
      <c r="AI2" s="61">
        <f t="shared" si="0"/>
        <v>75</v>
      </c>
      <c r="AJ2" s="61">
        <f t="shared" si="0"/>
        <v>100</v>
      </c>
    </row>
    <row r="3" spans="1:36" ht="31.5">
      <c r="A3" s="3" t="s">
        <v>1</v>
      </c>
      <c r="B3" s="3" t="s">
        <v>51</v>
      </c>
      <c r="C3" s="4" t="s">
        <v>2</v>
      </c>
      <c r="D3" s="3" t="s">
        <v>3</v>
      </c>
      <c r="E3" s="3" t="s">
        <v>4</v>
      </c>
      <c r="F3" s="3" t="s">
        <v>5</v>
      </c>
      <c r="G3" s="3" t="s">
        <v>6</v>
      </c>
      <c r="H3" s="3" t="s">
        <v>212</v>
      </c>
      <c r="I3" s="3" t="s">
        <v>213</v>
      </c>
      <c r="J3" s="3" t="s">
        <v>214</v>
      </c>
      <c r="K3" s="3" t="s">
        <v>215</v>
      </c>
      <c r="AG3" s="61">
        <f>AG2/4</f>
        <v>6.25</v>
      </c>
      <c r="AH3" s="61">
        <f>SUM(AG2:AH2)/4</f>
        <v>18.75</v>
      </c>
      <c r="AI3" s="61">
        <f>SUM(AG2:AI2)/4</f>
        <v>37.5</v>
      </c>
      <c r="AJ3" s="61">
        <f>SUM(AG2:AJ2)/4</f>
        <v>62.5</v>
      </c>
    </row>
    <row r="4" spans="1:36" ht="37.5">
      <c r="A4" s="16" t="s">
        <v>130</v>
      </c>
      <c r="B4" s="9" t="s">
        <v>8</v>
      </c>
      <c r="C4" s="9" t="s">
        <v>132</v>
      </c>
      <c r="D4" s="9" t="s">
        <v>162</v>
      </c>
      <c r="E4" s="9" t="s">
        <v>203</v>
      </c>
      <c r="F4" s="10">
        <v>44958</v>
      </c>
      <c r="G4" s="10">
        <v>45137</v>
      </c>
      <c r="H4" s="53">
        <v>0</v>
      </c>
      <c r="I4" s="53">
        <v>5</v>
      </c>
      <c r="J4" s="53">
        <v>10</v>
      </c>
      <c r="K4" s="18">
        <v>10</v>
      </c>
    </row>
    <row r="5" spans="1:36" ht="75.75" customHeight="1">
      <c r="A5" s="16" t="s">
        <v>131</v>
      </c>
      <c r="B5" s="9" t="s">
        <v>133</v>
      </c>
      <c r="C5" s="9" t="s">
        <v>159</v>
      </c>
      <c r="D5" s="9" t="s">
        <v>172</v>
      </c>
      <c r="E5" s="9" t="s">
        <v>183</v>
      </c>
      <c r="F5" s="10">
        <v>45122</v>
      </c>
      <c r="G5" s="10">
        <v>45290</v>
      </c>
      <c r="H5" s="53">
        <v>5</v>
      </c>
      <c r="I5" s="53">
        <v>5</v>
      </c>
      <c r="J5" s="53">
        <v>5</v>
      </c>
      <c r="K5" s="18">
        <v>10</v>
      </c>
    </row>
    <row r="6" spans="1:36" ht="33.75" customHeight="1">
      <c r="F6" s="115" t="s">
        <v>216</v>
      </c>
      <c r="G6" s="115"/>
      <c r="H6" s="51">
        <f>AVERAGE(H4:H5)*10</f>
        <v>25</v>
      </c>
      <c r="I6" s="51">
        <f t="shared" ref="I6:K6" si="1">AVERAGE(I4:I5)*10</f>
        <v>50</v>
      </c>
      <c r="J6" s="51">
        <f t="shared" si="1"/>
        <v>75</v>
      </c>
      <c r="K6" s="52">
        <f t="shared" si="1"/>
        <v>100</v>
      </c>
    </row>
  </sheetData>
  <mergeCells count="3">
    <mergeCell ref="A1:K1"/>
    <mergeCell ref="A2:K2"/>
    <mergeCell ref="F6:G6"/>
  </mergeCells>
  <pageMargins left="0.7" right="0.7" top="0.75" bottom="0.75" header="0.3" footer="0.3"/>
  <pageSetup orientation="portrait"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Q53"/>
  <sheetViews>
    <sheetView topLeftCell="A4" zoomScale="47" workbookViewId="0">
      <selection activeCell="H6" sqref="H6:Q41"/>
    </sheetView>
  </sheetViews>
  <sheetFormatPr baseColWidth="10" defaultRowHeight="15"/>
  <cols>
    <col min="2" max="2" width="17.7109375" customWidth="1"/>
    <col min="3" max="3" width="18" customWidth="1"/>
    <col min="12" max="12" width="25.42578125" hidden="1" customWidth="1"/>
    <col min="16" max="16" width="12.28515625" customWidth="1"/>
    <col min="17" max="17" width="25.7109375" hidden="1" customWidth="1"/>
    <col min="19" max="19" width="13.85546875" customWidth="1"/>
    <col min="20" max="20" width="12.7109375" customWidth="1"/>
    <col min="21" max="21" width="15.42578125" customWidth="1"/>
    <col min="22" max="22" width="18.5703125" customWidth="1"/>
    <col min="23" max="23" width="17.5703125" customWidth="1"/>
    <col min="43" max="43" width="3.28515625" hidden="1" customWidth="1"/>
  </cols>
  <sheetData>
    <row r="3" spans="2:43">
      <c r="AQ3">
        <v>1</v>
      </c>
    </row>
    <row r="4" spans="2:43">
      <c r="AQ4">
        <v>2</v>
      </c>
    </row>
    <row r="5" spans="2:43">
      <c r="AQ5">
        <v>3</v>
      </c>
    </row>
    <row r="6" spans="2:43" ht="18.75" customHeight="1">
      <c r="B6" s="136" t="s">
        <v>127</v>
      </c>
      <c r="C6" s="136"/>
      <c r="E6" s="24" t="s">
        <v>189</v>
      </c>
      <c r="F6" s="26">
        <v>2023</v>
      </c>
      <c r="H6" s="133" t="s">
        <v>156</v>
      </c>
      <c r="I6" s="133"/>
      <c r="J6" s="133"/>
      <c r="K6" s="133"/>
      <c r="L6" s="133"/>
      <c r="M6" s="133"/>
      <c r="N6" s="133"/>
      <c r="O6" s="133"/>
      <c r="P6" s="133"/>
      <c r="Q6" s="133"/>
      <c r="S6" s="123" t="s">
        <v>157</v>
      </c>
      <c r="T6" s="123"/>
      <c r="U6" s="123"/>
      <c r="V6" s="123"/>
      <c r="W6" s="123"/>
      <c r="AQ6">
        <v>4</v>
      </c>
    </row>
    <row r="7" spans="2:43" ht="15" customHeight="1">
      <c r="B7" s="18" t="s">
        <v>33</v>
      </c>
      <c r="C7" s="18" t="s">
        <v>125</v>
      </c>
      <c r="E7" s="25" t="s">
        <v>192</v>
      </c>
      <c r="F7" s="26">
        <v>4</v>
      </c>
      <c r="H7" s="133"/>
      <c r="I7" s="133"/>
      <c r="J7" s="133"/>
      <c r="K7" s="133"/>
      <c r="L7" s="133"/>
      <c r="M7" s="133"/>
      <c r="N7" s="133"/>
      <c r="O7" s="133"/>
      <c r="P7" s="133"/>
      <c r="Q7" s="133"/>
      <c r="S7" s="123"/>
      <c r="T7" s="123"/>
      <c r="U7" s="123"/>
      <c r="V7" s="123"/>
      <c r="W7" s="123"/>
    </row>
    <row r="8" spans="2:43" ht="15" customHeight="1">
      <c r="B8" s="62">
        <f>(IF(F7=1,'G de Riesgos'!AE2,IF(F7=2,'G de Riesgos'!AF2,IF( F7=3,'G de Riesgos'!AG2,IF( F7=4,'G de Riesgos'!AH2,0)))))/100</f>
        <v>1</v>
      </c>
      <c r="C8" s="62">
        <f>1-B8</f>
        <v>0</v>
      </c>
      <c r="H8" s="133"/>
      <c r="I8" s="133"/>
      <c r="J8" s="133"/>
      <c r="K8" s="133"/>
      <c r="L8" s="133"/>
      <c r="M8" s="133"/>
      <c r="N8" s="133"/>
      <c r="O8" s="133"/>
      <c r="P8" s="133"/>
      <c r="Q8" s="133"/>
      <c r="S8" s="123"/>
      <c r="T8" s="123"/>
      <c r="U8" s="123"/>
      <c r="V8" s="123"/>
      <c r="W8" s="123"/>
    </row>
    <row r="9" spans="2:43">
      <c r="H9" s="8"/>
      <c r="I9" s="8"/>
      <c r="J9" s="8"/>
      <c r="K9" s="8"/>
      <c r="L9" s="141"/>
      <c r="M9" s="8"/>
      <c r="N9" s="8"/>
      <c r="O9" s="8"/>
      <c r="P9" s="8"/>
      <c r="Q9" s="130"/>
      <c r="S9" s="8"/>
      <c r="T9" s="8"/>
      <c r="U9" s="8"/>
      <c r="V9" s="8"/>
      <c r="W9" s="8"/>
    </row>
    <row r="10" spans="2:43">
      <c r="B10" s="137" t="s">
        <v>126</v>
      </c>
      <c r="C10" s="137"/>
      <c r="H10" s="8"/>
      <c r="I10" s="8"/>
      <c r="J10" s="8"/>
      <c r="K10" s="8"/>
      <c r="L10" s="141"/>
      <c r="M10" s="8"/>
      <c r="N10" s="8"/>
      <c r="O10" s="8"/>
      <c r="P10" s="8"/>
      <c r="Q10" s="131"/>
      <c r="S10" s="8"/>
      <c r="T10" s="8"/>
      <c r="U10" s="8"/>
      <c r="V10" s="8"/>
      <c r="W10" s="8"/>
    </row>
    <row r="11" spans="2:43">
      <c r="B11" s="18" t="s">
        <v>33</v>
      </c>
      <c r="C11" s="18" t="s">
        <v>125</v>
      </c>
      <c r="H11" s="8"/>
      <c r="I11" s="8"/>
      <c r="J11" s="8"/>
      <c r="K11" s="8"/>
      <c r="L11" s="141"/>
      <c r="M11" s="8"/>
      <c r="N11" s="8"/>
      <c r="O11" s="8"/>
      <c r="P11" s="8"/>
      <c r="Q11" s="131"/>
      <c r="S11" s="8"/>
      <c r="T11" s="8"/>
      <c r="U11" s="8"/>
      <c r="V11" s="8"/>
      <c r="W11" s="8"/>
    </row>
    <row r="12" spans="2:43">
      <c r="B12" s="20">
        <f>IF(F7=1,'Est. Rac Tramite'!M6,IF(F7=2,'Est. Rac Tramite'!N6,IF(F7=3,'Est. Rac Tramite'!O6,IF(F7=4,'Est. Rac Tramite'!P6,0))))</f>
        <v>1</v>
      </c>
      <c r="C12" s="20">
        <f>1-B12</f>
        <v>0</v>
      </c>
      <c r="H12" s="8"/>
      <c r="I12" s="8"/>
      <c r="J12" s="8"/>
      <c r="K12" s="8"/>
      <c r="L12" s="141"/>
      <c r="M12" s="8"/>
      <c r="N12" s="8"/>
      <c r="O12" s="8"/>
      <c r="P12" s="8"/>
      <c r="Q12" s="131"/>
      <c r="S12" s="8"/>
      <c r="T12" s="8"/>
      <c r="U12" s="8"/>
      <c r="V12" s="8"/>
      <c r="W12" s="8"/>
    </row>
    <row r="13" spans="2:43">
      <c r="H13" s="8"/>
      <c r="I13" s="8"/>
      <c r="J13" s="8"/>
      <c r="K13" s="8"/>
      <c r="L13" s="141"/>
      <c r="M13" s="8"/>
      <c r="N13" s="8"/>
      <c r="O13" s="8"/>
      <c r="P13" s="8"/>
      <c r="Q13" s="131"/>
      <c r="S13" s="8"/>
      <c r="T13" s="8"/>
      <c r="U13" s="8"/>
      <c r="V13" s="8"/>
      <c r="W13" s="8"/>
    </row>
    <row r="14" spans="2:43">
      <c r="B14" s="138" t="s">
        <v>128</v>
      </c>
      <c r="C14" s="138"/>
      <c r="H14" s="8"/>
      <c r="I14" s="8"/>
      <c r="J14" s="8"/>
      <c r="K14" s="8"/>
      <c r="L14" s="141"/>
      <c r="M14" s="8"/>
      <c r="N14" s="8"/>
      <c r="O14" s="8"/>
      <c r="P14" s="8"/>
      <c r="Q14" s="131"/>
      <c r="S14" s="8"/>
      <c r="T14" s="8"/>
      <c r="U14" s="8"/>
      <c r="V14" s="8"/>
      <c r="W14" s="8"/>
    </row>
    <row r="15" spans="2:43">
      <c r="B15" s="18" t="s">
        <v>33</v>
      </c>
      <c r="C15" s="18" t="s">
        <v>125</v>
      </c>
      <c r="H15" s="8"/>
      <c r="I15" s="8"/>
      <c r="J15" s="8"/>
      <c r="K15" s="8"/>
      <c r="L15" s="141"/>
      <c r="M15" s="8"/>
      <c r="N15" s="8"/>
      <c r="O15" s="8"/>
      <c r="P15" s="8"/>
      <c r="Q15" s="131"/>
      <c r="S15" s="8"/>
      <c r="T15" s="8"/>
      <c r="U15" s="8"/>
      <c r="V15" s="8"/>
      <c r="W15" s="8"/>
    </row>
    <row r="16" spans="2:43">
      <c r="B16" s="20">
        <f>(IF(F7=1,'E. Rendición de cuentas'!AG2,IF(F7=2,'E. Rendición de cuentas'!AH2,IF(F7=3,'E. Rendición de cuentas'!AI2,IF(F7=4,'E. Rendición de cuentas'!AJ2,0)))))/100</f>
        <v>1</v>
      </c>
      <c r="C16" s="20">
        <f>1-B16</f>
        <v>0</v>
      </c>
      <c r="H16" s="8"/>
      <c r="I16" s="8"/>
      <c r="J16" s="8"/>
      <c r="K16" s="8"/>
      <c r="L16" s="141"/>
      <c r="M16" s="8"/>
      <c r="N16" s="8"/>
      <c r="O16" s="8"/>
      <c r="P16" s="8"/>
      <c r="Q16" s="131"/>
      <c r="S16" s="8"/>
      <c r="T16" s="8"/>
      <c r="U16" s="8"/>
      <c r="V16" s="8"/>
      <c r="W16" s="8"/>
    </row>
    <row r="17" spans="2:23">
      <c r="H17" s="8"/>
      <c r="I17" s="8"/>
      <c r="J17" s="8"/>
      <c r="K17" s="8"/>
      <c r="L17" s="141"/>
      <c r="M17" s="8"/>
      <c r="N17" s="8"/>
      <c r="O17" s="8"/>
      <c r="P17" s="8"/>
      <c r="Q17" s="131"/>
      <c r="S17" s="8"/>
      <c r="T17" s="8"/>
      <c r="U17" s="8"/>
      <c r="V17" s="8"/>
      <c r="W17" s="8"/>
    </row>
    <row r="18" spans="2:23">
      <c r="B18" s="139" t="s">
        <v>129</v>
      </c>
      <c r="C18" s="139"/>
      <c r="H18" s="8"/>
      <c r="I18" s="8"/>
      <c r="J18" s="8"/>
      <c r="K18" s="8"/>
      <c r="L18" s="141"/>
      <c r="M18" s="8"/>
      <c r="N18" s="8"/>
      <c r="O18" s="8"/>
      <c r="P18" s="8"/>
      <c r="Q18" s="132"/>
      <c r="S18" s="8"/>
      <c r="T18" s="8"/>
      <c r="U18" s="8"/>
      <c r="V18" s="8"/>
      <c r="W18" s="8"/>
    </row>
    <row r="19" spans="2:23">
      <c r="B19" s="18" t="s">
        <v>33</v>
      </c>
      <c r="C19" s="18" t="s">
        <v>125</v>
      </c>
      <c r="H19" s="8"/>
      <c r="I19" s="8"/>
      <c r="J19" s="8"/>
      <c r="K19" s="8"/>
      <c r="L19" s="130"/>
      <c r="M19" s="8"/>
      <c r="N19" s="8"/>
      <c r="O19" s="8"/>
      <c r="P19" s="8"/>
      <c r="Q19" s="141"/>
      <c r="S19" s="8"/>
      <c r="T19" s="8"/>
      <c r="U19" s="8"/>
      <c r="V19" s="8"/>
      <c r="W19" s="8"/>
    </row>
    <row r="20" spans="2:23">
      <c r="B20" s="20">
        <f>(IF(F7=1,'E. Atención al Ciudadano'!AG2,IF(F7=2,'E. Atención al Ciudadano'!AH2,IF(F7=3,'E. Atención al Ciudadano'!AI2,IF(F7=4,'E. Atención al Ciudadano'!AJ2,0)))))/100</f>
        <v>0.96153846153846145</v>
      </c>
      <c r="C20" s="20">
        <f>1-B20</f>
        <v>3.8461538461538547E-2</v>
      </c>
      <c r="H20" s="8"/>
      <c r="I20" s="8"/>
      <c r="J20" s="8"/>
      <c r="K20" s="8"/>
      <c r="L20" s="131"/>
      <c r="M20" s="8"/>
      <c r="N20" s="8"/>
      <c r="O20" s="8"/>
      <c r="P20" s="8"/>
      <c r="Q20" s="141"/>
      <c r="S20" s="8"/>
      <c r="T20" s="8"/>
      <c r="U20" s="8"/>
      <c r="V20" s="8"/>
      <c r="W20" s="8"/>
    </row>
    <row r="21" spans="2:23">
      <c r="H21" s="8"/>
      <c r="I21" s="8"/>
      <c r="J21" s="8"/>
      <c r="K21" s="8"/>
      <c r="L21" s="131"/>
      <c r="M21" s="8"/>
      <c r="N21" s="8"/>
      <c r="O21" s="8"/>
      <c r="P21" s="8"/>
      <c r="Q21" s="141"/>
      <c r="S21" s="8"/>
      <c r="T21" s="8"/>
      <c r="U21" s="8"/>
      <c r="V21" s="8"/>
      <c r="W21" s="8"/>
    </row>
    <row r="22" spans="2:23">
      <c r="B22" s="140" t="s">
        <v>135</v>
      </c>
      <c r="C22" s="140"/>
      <c r="H22" s="8"/>
      <c r="I22" s="8"/>
      <c r="J22" s="8"/>
      <c r="K22" s="8"/>
      <c r="L22" s="131"/>
      <c r="M22" s="8"/>
      <c r="N22" s="8"/>
      <c r="O22" s="8"/>
      <c r="P22" s="8"/>
      <c r="Q22" s="141"/>
      <c r="S22" s="8"/>
      <c r="T22" s="8"/>
      <c r="U22" s="8"/>
      <c r="V22" s="8"/>
      <c r="W22" s="8"/>
    </row>
    <row r="23" spans="2:23">
      <c r="B23" s="18" t="s">
        <v>33</v>
      </c>
      <c r="C23" s="18" t="s">
        <v>125</v>
      </c>
      <c r="H23" s="8"/>
      <c r="I23" s="8"/>
      <c r="J23" s="8"/>
      <c r="K23" s="8"/>
      <c r="L23" s="131"/>
      <c r="M23" s="8"/>
      <c r="N23" s="8"/>
      <c r="O23" s="8"/>
      <c r="P23" s="8"/>
      <c r="Q23" s="141"/>
      <c r="S23" s="8"/>
      <c r="T23" s="8"/>
      <c r="U23" s="8"/>
      <c r="V23" s="8"/>
      <c r="W23" s="8"/>
    </row>
    <row r="24" spans="2:23">
      <c r="B24" s="20">
        <f>(IF(F7=1,'E. Transp y Acceso a la Infor'!AG2,IF(F7=2,'E. Transp y Acceso a la Infor'!AH2,IF(F7=3,'E. Transp y Acceso a la Infor'!AI2,IF(F7=4,'E. Transp y Acceso a la Infor'!AJ2,0)))))/100</f>
        <v>1</v>
      </c>
      <c r="C24" s="20">
        <f>1-B24</f>
        <v>0</v>
      </c>
      <c r="H24" s="8"/>
      <c r="I24" s="8"/>
      <c r="J24" s="8"/>
      <c r="K24" s="8"/>
      <c r="L24" s="131"/>
      <c r="M24" s="8"/>
      <c r="N24" s="8"/>
      <c r="O24" s="8"/>
      <c r="P24" s="8"/>
      <c r="Q24" s="141"/>
      <c r="S24" s="129" t="str">
        <f>IFERROR(VLOOKUP(F6&amp;F7,ANÁLISIS!A2:F50,5,FALSE),"")</f>
        <v>Al evaluar la implementación de las acciones propuestas para la vigencia 2023 en el PAAC de la ESE HSCJ, nos arroja un indicador de cumplimiento del 99%, ya que se evidencia un cumplimiento del 100% en las acciones planeadas para los componentes de gestión del riesgo, racionalización de trámites, rendición de cuentas, transparencia y acceso a la información y las iniciativas adicionales correspondientes a las acciones adelantadas para el código de integridad y buen gobierno;el 1% de incumplimiento, corresponde a la implementación del chat en línea en la página web institucional que no se logró implementar en la presente vigencia. el 99% logrado en 2023, demuestra que la ESE ha realizado la gestión de riesgos a través del mapa de riesgos integral, en el cual se contemplan los riesgos de corrupción, de gestión y  digitales, como riesgos transversales a todas las gestiones y se realiza seguimiento cuatrimestral en un aplicativo para el mapa de riesgos, a cargo de control interno;  la supresión de dos de las filas que realizaban los usuarios de la ESE HSCJ para conseguir la dispensación de medicamentos prescritos en la consulta médica; realizó la publicacion oportuna del reporte de fecha de la audiencia participativa de rendición de cuentas y el informe en la pagina web institucional; El componente transparencia y acceso a la información alcanzó un avance del 100%, ya que se subsanaron las acciones pendientes de la anterior vigencia, con la implementación del enlace para las PQRSF en la pagina web y, como iniciativa adicional, se evidenció el acta de socialización del código de integridad dentro de los plazos establecidos.</v>
      </c>
      <c r="T24" s="129"/>
      <c r="U24" s="129"/>
      <c r="V24" s="129"/>
      <c r="W24" s="129"/>
    </row>
    <row r="25" spans="2:23">
      <c r="H25" s="8"/>
      <c r="I25" s="8"/>
      <c r="J25" s="8"/>
      <c r="K25" s="8"/>
      <c r="L25" s="131"/>
      <c r="M25" s="8"/>
      <c r="N25" s="8"/>
      <c r="O25" s="8"/>
      <c r="P25" s="8"/>
      <c r="Q25" s="141"/>
      <c r="S25" s="129"/>
      <c r="T25" s="129"/>
      <c r="U25" s="129"/>
      <c r="V25" s="129"/>
      <c r="W25" s="129"/>
    </row>
    <row r="26" spans="2:23">
      <c r="B26" s="134" t="s">
        <v>136</v>
      </c>
      <c r="C26" s="134"/>
      <c r="H26" s="8"/>
      <c r="I26" s="8"/>
      <c r="J26" s="8"/>
      <c r="K26" s="8"/>
      <c r="L26" s="131"/>
      <c r="M26" s="8"/>
      <c r="N26" s="8"/>
      <c r="O26" s="8"/>
      <c r="P26" s="8"/>
      <c r="Q26" s="141"/>
      <c r="S26" s="129"/>
      <c r="T26" s="129"/>
      <c r="U26" s="129"/>
      <c r="V26" s="129"/>
      <c r="W26" s="129"/>
    </row>
    <row r="27" spans="2:23">
      <c r="B27" s="18" t="s">
        <v>33</v>
      </c>
      <c r="C27" s="18" t="s">
        <v>125</v>
      </c>
      <c r="H27" s="8"/>
      <c r="I27" s="8"/>
      <c r="J27" s="8"/>
      <c r="K27" s="8"/>
      <c r="L27" s="131"/>
      <c r="M27" s="8"/>
      <c r="N27" s="8"/>
      <c r="O27" s="8"/>
      <c r="P27" s="8"/>
      <c r="Q27" s="141"/>
      <c r="S27" s="129"/>
      <c r="T27" s="129"/>
      <c r="U27" s="129"/>
      <c r="V27" s="129"/>
      <c r="W27" s="129"/>
    </row>
    <row r="28" spans="2:23">
      <c r="B28" s="20">
        <f>(IF(F7=1,'E. Iniciativas Adicionales'!AG2,IF(F7=2,'E. Iniciativas Adicionales'!AH2,IF(F7=3,'E. Iniciativas Adicionales'!AI2,IF(F7=4,'E. Iniciativas Adicionales'!AJ2,0)))))/100</f>
        <v>1</v>
      </c>
      <c r="C28" s="20">
        <f>1-B28</f>
        <v>0</v>
      </c>
      <c r="H28" s="8"/>
      <c r="I28" s="8"/>
      <c r="J28" s="8"/>
      <c r="K28" s="8"/>
      <c r="L28" s="131"/>
      <c r="M28" s="8"/>
      <c r="N28" s="8"/>
      <c r="O28" s="8"/>
      <c r="P28" s="8"/>
      <c r="Q28" s="141"/>
      <c r="S28" s="129"/>
      <c r="T28" s="129"/>
      <c r="U28" s="129"/>
      <c r="V28" s="129"/>
      <c r="W28" s="129"/>
    </row>
    <row r="29" spans="2:23">
      <c r="H29" s="8"/>
      <c r="I29" s="8"/>
      <c r="J29" s="8"/>
      <c r="K29" s="8"/>
      <c r="L29" s="131"/>
      <c r="M29" s="8"/>
      <c r="N29" s="8"/>
      <c r="O29" s="8"/>
      <c r="P29" s="8"/>
      <c r="Q29" s="141"/>
      <c r="S29" s="129"/>
      <c r="T29" s="129"/>
      <c r="U29" s="129"/>
      <c r="V29" s="129"/>
      <c r="W29" s="129"/>
    </row>
    <row r="30" spans="2:23">
      <c r="B30" s="135" t="s">
        <v>137</v>
      </c>
      <c r="C30" s="135"/>
      <c r="H30" s="8"/>
      <c r="I30" s="8"/>
      <c r="J30" s="8"/>
      <c r="K30" s="8"/>
      <c r="L30" s="132"/>
      <c r="M30" s="8"/>
      <c r="N30" s="8"/>
      <c r="O30" s="8"/>
      <c r="P30" s="8"/>
      <c r="Q30" s="141"/>
      <c r="S30" s="129"/>
      <c r="T30" s="129"/>
      <c r="U30" s="129"/>
      <c r="V30" s="129"/>
      <c r="W30" s="129"/>
    </row>
    <row r="31" spans="2:23">
      <c r="B31" s="18" t="s">
        <v>33</v>
      </c>
      <c r="C31" s="18" t="s">
        <v>125</v>
      </c>
      <c r="H31" s="8"/>
      <c r="I31" s="8"/>
      <c r="J31" s="8"/>
      <c r="K31" s="8"/>
      <c r="L31" s="130"/>
      <c r="M31" s="8"/>
      <c r="N31" s="8"/>
      <c r="O31" s="8"/>
      <c r="P31" s="8"/>
      <c r="Q31" s="130"/>
      <c r="S31" s="129"/>
      <c r="T31" s="129"/>
      <c r="U31" s="129"/>
      <c r="V31" s="129"/>
      <c r="W31" s="129"/>
    </row>
    <row r="32" spans="2:23" ht="15.75">
      <c r="B32" s="20">
        <f>SUM(B8,B12,B16,B20,B24,B28)/6</f>
        <v>0.99358974358974361</v>
      </c>
      <c r="C32" s="20">
        <f>SUM(C8,C12,C16,C20,C24,C28)/6</f>
        <v>6.4102564102564248E-3</v>
      </c>
      <c r="H32" s="8"/>
      <c r="I32" s="8"/>
      <c r="J32" s="8"/>
      <c r="K32" s="8"/>
      <c r="L32" s="131"/>
      <c r="M32" s="8"/>
      <c r="N32" s="8"/>
      <c r="O32" s="8"/>
      <c r="P32" s="8"/>
      <c r="Q32" s="131"/>
      <c r="S32" s="124" t="s">
        <v>138</v>
      </c>
      <c r="T32" s="125"/>
      <c r="U32" s="125"/>
      <c r="V32" s="124" t="s">
        <v>139</v>
      </c>
      <c r="W32" s="125"/>
    </row>
    <row r="33" spans="8:23">
      <c r="H33" s="8"/>
      <c r="I33" s="8"/>
      <c r="J33" s="8"/>
      <c r="K33" s="8"/>
      <c r="L33" s="131"/>
      <c r="M33" s="8"/>
      <c r="N33" s="8"/>
      <c r="O33" s="8"/>
      <c r="P33" s="8"/>
      <c r="Q33" s="131"/>
      <c r="S33" s="126" t="s">
        <v>140</v>
      </c>
      <c r="T33" s="126"/>
      <c r="U33" s="126"/>
      <c r="V33" s="129" t="s">
        <v>143</v>
      </c>
      <c r="W33" s="122"/>
    </row>
    <row r="34" spans="8:23">
      <c r="H34" s="8"/>
      <c r="I34" s="8"/>
      <c r="J34" s="8"/>
      <c r="K34" s="8"/>
      <c r="L34" s="131"/>
      <c r="M34" s="8"/>
      <c r="N34" s="8"/>
      <c r="O34" s="8"/>
      <c r="P34" s="8"/>
      <c r="Q34" s="131"/>
      <c r="S34" s="127" t="s">
        <v>141</v>
      </c>
      <c r="T34" s="127"/>
      <c r="U34" s="127"/>
      <c r="V34" s="129" t="s">
        <v>145</v>
      </c>
      <c r="W34" s="122"/>
    </row>
    <row r="35" spans="8:23">
      <c r="H35" s="8"/>
      <c r="I35" s="8"/>
      <c r="J35" s="8"/>
      <c r="K35" s="8"/>
      <c r="L35" s="131"/>
      <c r="M35" s="8"/>
      <c r="N35" s="8"/>
      <c r="O35" s="8"/>
      <c r="P35" s="8"/>
      <c r="Q35" s="131"/>
      <c r="S35" s="128" t="s">
        <v>142</v>
      </c>
      <c r="T35" s="128"/>
      <c r="U35" s="128"/>
      <c r="V35" s="129" t="s">
        <v>146</v>
      </c>
      <c r="W35" s="122"/>
    </row>
    <row r="36" spans="8:23" ht="15" customHeight="1">
      <c r="H36" s="8"/>
      <c r="I36" s="8"/>
      <c r="J36" s="8"/>
      <c r="K36" s="8"/>
      <c r="L36" s="131"/>
      <c r="M36" s="8"/>
      <c r="N36" s="8"/>
      <c r="O36" s="8"/>
      <c r="P36" s="8"/>
      <c r="Q36" s="131"/>
      <c r="S36" s="119" t="s">
        <v>144</v>
      </c>
      <c r="T36" s="120"/>
      <c r="U36" s="120"/>
      <c r="V36" s="121" t="str">
        <f>IFERROR(VLOOKUP(F6&amp;F7,ANÁLISIS!A2:F50,6,FALSE),"")</f>
        <v>JHANINA DIAZ - ZULIM TRUJILLO</v>
      </c>
      <c r="W36" s="122"/>
    </row>
    <row r="37" spans="8:23">
      <c r="H37" s="8"/>
      <c r="I37" s="8"/>
      <c r="J37" s="8"/>
      <c r="K37" s="8"/>
      <c r="L37" s="131"/>
      <c r="M37" s="8"/>
      <c r="N37" s="8"/>
      <c r="O37" s="8"/>
      <c r="P37" s="8"/>
      <c r="Q37" s="131"/>
    </row>
    <row r="38" spans="8:23">
      <c r="H38" s="8"/>
      <c r="I38" s="8"/>
      <c r="J38" s="8"/>
      <c r="K38" s="8"/>
      <c r="L38" s="131"/>
      <c r="M38" s="8"/>
      <c r="N38" s="8"/>
      <c r="O38" s="8"/>
      <c r="P38" s="8"/>
      <c r="Q38" s="131"/>
    </row>
    <row r="39" spans="8:23">
      <c r="H39" s="8"/>
      <c r="I39" s="8"/>
      <c r="J39" s="8"/>
      <c r="K39" s="8"/>
      <c r="L39" s="131"/>
      <c r="M39" s="8"/>
      <c r="N39" s="8"/>
      <c r="O39" s="8"/>
      <c r="P39" s="8"/>
      <c r="Q39" s="131"/>
    </row>
    <row r="40" spans="8:23">
      <c r="H40" s="8"/>
      <c r="I40" s="8"/>
      <c r="J40" s="8"/>
      <c r="K40" s="8"/>
      <c r="L40" s="131"/>
      <c r="M40" s="8"/>
      <c r="N40" s="8"/>
      <c r="O40" s="8"/>
      <c r="P40" s="8"/>
      <c r="Q40" s="131"/>
    </row>
    <row r="41" spans="8:23">
      <c r="H41" s="8"/>
      <c r="I41" s="8"/>
      <c r="J41" s="8"/>
      <c r="K41" s="8"/>
      <c r="L41" s="132"/>
      <c r="M41" s="8"/>
      <c r="N41" s="8"/>
      <c r="O41" s="8"/>
      <c r="P41" s="8"/>
      <c r="Q41" s="132"/>
    </row>
    <row r="42" spans="8:23">
      <c r="H42" s="129" t="str">
        <f>IFERROR(VLOOKUP(F6&amp;F7,ANÁLISIS!A2:F50,4,FALSE),"")</f>
        <v>TJHFGFDFDDDDDDDDDDDDDDDDDDDDDDDDDDDDDDDDDDDDDDDDDDD</v>
      </c>
      <c r="I42" s="122"/>
      <c r="J42" s="122"/>
      <c r="K42" s="122"/>
      <c r="L42" s="122"/>
      <c r="M42" s="122"/>
      <c r="N42" s="122"/>
      <c r="O42" s="122"/>
      <c r="P42" s="122"/>
      <c r="Q42" s="122"/>
    </row>
    <row r="43" spans="8:23">
      <c r="H43" s="122"/>
      <c r="I43" s="122"/>
      <c r="J43" s="122"/>
      <c r="K43" s="122"/>
      <c r="L43" s="122"/>
      <c r="M43" s="122"/>
      <c r="N43" s="122"/>
      <c r="O43" s="122"/>
      <c r="P43" s="122"/>
      <c r="Q43" s="122"/>
    </row>
    <row r="44" spans="8:23">
      <c r="H44" s="122"/>
      <c r="I44" s="122"/>
      <c r="J44" s="122"/>
      <c r="K44" s="122"/>
      <c r="L44" s="122"/>
      <c r="M44" s="122"/>
      <c r="N44" s="122"/>
      <c r="O44" s="122"/>
      <c r="P44" s="122"/>
      <c r="Q44" s="122"/>
    </row>
    <row r="45" spans="8:23">
      <c r="H45" s="122"/>
      <c r="I45" s="122"/>
      <c r="J45" s="122"/>
      <c r="K45" s="122"/>
      <c r="L45" s="122"/>
      <c r="M45" s="122"/>
      <c r="N45" s="122"/>
      <c r="O45" s="122"/>
      <c r="P45" s="122"/>
      <c r="Q45" s="122"/>
    </row>
    <row r="46" spans="8:23">
      <c r="H46" s="122"/>
      <c r="I46" s="122"/>
      <c r="J46" s="122"/>
      <c r="K46" s="122"/>
      <c r="L46" s="122"/>
      <c r="M46" s="122"/>
      <c r="N46" s="122"/>
      <c r="O46" s="122"/>
      <c r="P46" s="122"/>
      <c r="Q46" s="122"/>
    </row>
    <row r="47" spans="8:23">
      <c r="H47" s="122"/>
      <c r="I47" s="122"/>
      <c r="J47" s="122"/>
      <c r="K47" s="122"/>
      <c r="L47" s="122"/>
      <c r="M47" s="122"/>
      <c r="N47" s="122"/>
      <c r="O47" s="122"/>
      <c r="P47" s="122"/>
      <c r="Q47" s="122"/>
    </row>
    <row r="48" spans="8:23">
      <c r="H48" s="122"/>
      <c r="I48" s="122"/>
      <c r="J48" s="122"/>
      <c r="K48" s="122"/>
      <c r="L48" s="122"/>
      <c r="M48" s="122"/>
      <c r="N48" s="122"/>
      <c r="O48" s="122"/>
      <c r="P48" s="122"/>
      <c r="Q48" s="122"/>
    </row>
    <row r="49" spans="8:17" ht="15.75">
      <c r="H49" s="124" t="s">
        <v>138</v>
      </c>
      <c r="I49" s="125"/>
      <c r="J49" s="125"/>
      <c r="K49" s="125"/>
      <c r="L49" s="68"/>
      <c r="M49" s="124" t="s">
        <v>139</v>
      </c>
      <c r="N49" s="125"/>
      <c r="O49" s="125"/>
      <c r="P49" s="125"/>
      <c r="Q49" s="125"/>
    </row>
    <row r="50" spans="8:17">
      <c r="H50" s="126" t="s">
        <v>140</v>
      </c>
      <c r="I50" s="126"/>
      <c r="J50" s="126"/>
      <c r="K50" s="126"/>
      <c r="L50" s="69"/>
      <c r="M50" s="129" t="s">
        <v>143</v>
      </c>
      <c r="N50" s="122"/>
      <c r="O50" s="122"/>
      <c r="P50" s="122"/>
      <c r="Q50" s="122"/>
    </row>
    <row r="51" spans="8:17">
      <c r="H51" s="127" t="s">
        <v>141</v>
      </c>
      <c r="I51" s="127"/>
      <c r="J51" s="127"/>
      <c r="K51" s="127"/>
      <c r="L51" s="70"/>
      <c r="M51" s="129" t="s">
        <v>145</v>
      </c>
      <c r="N51" s="122"/>
      <c r="O51" s="122"/>
      <c r="P51" s="122"/>
      <c r="Q51" s="122"/>
    </row>
    <row r="52" spans="8:17">
      <c r="H52" s="128" t="s">
        <v>142</v>
      </c>
      <c r="I52" s="128"/>
      <c r="J52" s="128"/>
      <c r="K52" s="128"/>
      <c r="L52" s="71"/>
      <c r="M52" s="129" t="s">
        <v>146</v>
      </c>
      <c r="N52" s="122"/>
      <c r="O52" s="122"/>
      <c r="P52" s="122"/>
      <c r="Q52" s="122"/>
    </row>
    <row r="53" spans="8:17">
      <c r="H53" s="119" t="s">
        <v>144</v>
      </c>
      <c r="I53" s="120"/>
      <c r="J53" s="120"/>
      <c r="K53" s="120"/>
      <c r="L53" s="67"/>
      <c r="M53" s="121" t="str">
        <f>IFERROR(VLOOKUP(F6&amp;F7,ANÁLISIS!A2:F50,6,FALSE),"")</f>
        <v>JHANINA DIAZ - ZULIM TRUJILLO</v>
      </c>
      <c r="N53" s="122"/>
      <c r="O53" s="122"/>
      <c r="P53" s="122"/>
      <c r="Q53" s="122"/>
    </row>
  </sheetData>
  <mergeCells count="37">
    <mergeCell ref="H6:Q8"/>
    <mergeCell ref="V32:W32"/>
    <mergeCell ref="B26:C26"/>
    <mergeCell ref="B30:C30"/>
    <mergeCell ref="B6:C6"/>
    <mergeCell ref="B10:C10"/>
    <mergeCell ref="B14:C14"/>
    <mergeCell ref="B18:C18"/>
    <mergeCell ref="B22:C22"/>
    <mergeCell ref="L9:L18"/>
    <mergeCell ref="L19:L30"/>
    <mergeCell ref="Q9:Q18"/>
    <mergeCell ref="Q19:Q30"/>
    <mergeCell ref="H42:Q48"/>
    <mergeCell ref="H49:K49"/>
    <mergeCell ref="M49:Q49"/>
    <mergeCell ref="V33:W33"/>
    <mergeCell ref="V34:W34"/>
    <mergeCell ref="V35:W35"/>
    <mergeCell ref="L31:L41"/>
    <mergeCell ref="Q31:Q41"/>
    <mergeCell ref="H53:K53"/>
    <mergeCell ref="M53:Q53"/>
    <mergeCell ref="S6:W8"/>
    <mergeCell ref="S32:U32"/>
    <mergeCell ref="S33:U33"/>
    <mergeCell ref="S34:U34"/>
    <mergeCell ref="S35:U35"/>
    <mergeCell ref="S36:U36"/>
    <mergeCell ref="S24:W31"/>
    <mergeCell ref="H50:K50"/>
    <mergeCell ref="M50:Q50"/>
    <mergeCell ref="H51:K51"/>
    <mergeCell ref="M51:Q51"/>
    <mergeCell ref="H52:K52"/>
    <mergeCell ref="M52:Q52"/>
    <mergeCell ref="V36:W36"/>
  </mergeCells>
  <dataValidations count="1">
    <dataValidation type="list" allowBlank="1" showInputMessage="1" showErrorMessage="1" sqref="F7" xr:uid="{66096717-9820-49DE-AFA1-31D8394CEAE3}">
      <formula1>$AQ$3:$AQ$6</formula1>
    </dataValidation>
  </dataValidations>
  <pageMargins left="0.7" right="0.7" top="0.75" bottom="0.75" header="0.3" footer="0.3"/>
  <pageSetup orientation="portrait" horizontalDpi="360" verticalDpi="36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1"/>
  <sheetViews>
    <sheetView tabSelected="1" zoomScale="91" zoomScaleNormal="91" workbookViewId="0">
      <pane xSplit="1" ySplit="1" topLeftCell="E14" activePane="bottomRight" state="frozen"/>
      <selection pane="topRight" activeCell="B1" sqref="B1"/>
      <selection pane="bottomLeft" activeCell="A2" sqref="A2"/>
      <selection pane="bottomRight" activeCell="L17" sqref="L17"/>
    </sheetView>
  </sheetViews>
  <sheetFormatPr baseColWidth="10" defaultRowHeight="15"/>
  <cols>
    <col min="1" max="1" width="6.5703125" bestFit="1" customWidth="1"/>
    <col min="3" max="3" width="14.28515625" bestFit="1" customWidth="1"/>
    <col min="4" max="4" width="155.140625" customWidth="1"/>
    <col min="5" max="5" width="35.85546875" customWidth="1"/>
    <col min="6" max="6" width="33.42578125" customWidth="1"/>
  </cols>
  <sheetData>
    <row r="1" spans="1:6" ht="44.25" customHeight="1">
      <c r="B1" s="44" t="s">
        <v>189</v>
      </c>
      <c r="C1" s="45" t="s">
        <v>147</v>
      </c>
      <c r="D1" s="45" t="s">
        <v>149</v>
      </c>
      <c r="E1" s="45" t="s">
        <v>150</v>
      </c>
      <c r="F1" s="45" t="s">
        <v>148</v>
      </c>
    </row>
    <row r="2" spans="1:6" ht="112.5" customHeight="1">
      <c r="A2" s="23" t="str">
        <f>CONCATENATE(B2,C2)</f>
        <v>20201</v>
      </c>
      <c r="B2" s="18">
        <v>2020</v>
      </c>
      <c r="C2" s="59">
        <v>1</v>
      </c>
      <c r="D2" s="60" t="s">
        <v>163</v>
      </c>
      <c r="E2" s="60" t="s">
        <v>164</v>
      </c>
      <c r="F2" s="59" t="s">
        <v>174</v>
      </c>
    </row>
    <row r="3" spans="1:6" ht="111" customHeight="1">
      <c r="A3" s="23" t="str">
        <f t="shared" ref="A3:A21" si="0">CONCATENATE(B3,C3)</f>
        <v>20202</v>
      </c>
      <c r="B3" s="18">
        <v>2020</v>
      </c>
      <c r="C3" s="59">
        <v>2</v>
      </c>
      <c r="D3" s="60" t="s">
        <v>166</v>
      </c>
      <c r="E3" s="60" t="s">
        <v>167</v>
      </c>
      <c r="F3" s="59" t="s">
        <v>174</v>
      </c>
    </row>
    <row r="4" spans="1:6" ht="105">
      <c r="A4" s="23" t="str">
        <f t="shared" si="0"/>
        <v>20203</v>
      </c>
      <c r="B4" s="18">
        <v>2020</v>
      </c>
      <c r="C4" s="59">
        <v>3</v>
      </c>
      <c r="D4" s="60" t="s">
        <v>166</v>
      </c>
      <c r="E4" s="60" t="s">
        <v>167</v>
      </c>
      <c r="F4" s="59" t="s">
        <v>174</v>
      </c>
    </row>
    <row r="5" spans="1:6" ht="77.25" customHeight="1">
      <c r="A5" s="23" t="str">
        <f t="shared" si="0"/>
        <v>20204</v>
      </c>
      <c r="B5" s="18">
        <v>2020</v>
      </c>
      <c r="C5" s="59">
        <v>4</v>
      </c>
      <c r="D5" s="60" t="s">
        <v>175</v>
      </c>
      <c r="E5" s="60" t="s">
        <v>168</v>
      </c>
      <c r="F5" s="59" t="s">
        <v>174</v>
      </c>
    </row>
    <row r="6" spans="1:6" ht="60">
      <c r="A6" s="23" t="str">
        <f t="shared" si="0"/>
        <v>20211</v>
      </c>
      <c r="B6" s="18">
        <v>2021</v>
      </c>
      <c r="C6" s="59">
        <v>1</v>
      </c>
      <c r="D6" s="60" t="s">
        <v>190</v>
      </c>
      <c r="E6" s="60" t="s">
        <v>164</v>
      </c>
      <c r="F6" s="59" t="s">
        <v>174</v>
      </c>
    </row>
    <row r="7" spans="1:6" ht="60">
      <c r="A7" s="23" t="str">
        <f t="shared" si="0"/>
        <v>20212</v>
      </c>
      <c r="B7" s="18">
        <v>2021</v>
      </c>
      <c r="C7" s="59">
        <v>2</v>
      </c>
      <c r="D7" s="60" t="s">
        <v>191</v>
      </c>
      <c r="E7" s="60" t="s">
        <v>167</v>
      </c>
      <c r="F7" s="59" t="s">
        <v>174</v>
      </c>
    </row>
    <row r="8" spans="1:6" ht="159" customHeight="1">
      <c r="A8" s="23" t="str">
        <f t="shared" si="0"/>
        <v>20213</v>
      </c>
      <c r="B8" s="18">
        <v>2021</v>
      </c>
      <c r="C8" s="59">
        <v>3</v>
      </c>
      <c r="D8" s="60" t="s">
        <v>194</v>
      </c>
      <c r="E8" s="65" t="s">
        <v>167</v>
      </c>
      <c r="F8" s="59" t="s">
        <v>193</v>
      </c>
    </row>
    <row r="9" spans="1:6">
      <c r="A9" s="23" t="str">
        <f t="shared" si="0"/>
        <v>20214</v>
      </c>
      <c r="B9" s="18">
        <v>2021</v>
      </c>
      <c r="C9" s="59">
        <v>4</v>
      </c>
      <c r="D9" s="66" t="s">
        <v>217</v>
      </c>
      <c r="E9" s="66" t="s">
        <v>218</v>
      </c>
      <c r="F9" s="59" t="s">
        <v>193</v>
      </c>
    </row>
    <row r="10" spans="1:6">
      <c r="A10" s="23" t="str">
        <f t="shared" si="0"/>
        <v>20221</v>
      </c>
      <c r="B10" s="18">
        <v>2022</v>
      </c>
      <c r="C10" s="59">
        <v>1</v>
      </c>
      <c r="D10" s="66" t="s">
        <v>217</v>
      </c>
      <c r="E10" s="66" t="s">
        <v>218</v>
      </c>
      <c r="F10" s="59" t="s">
        <v>193</v>
      </c>
    </row>
    <row r="11" spans="1:6">
      <c r="A11" s="23" t="str">
        <f t="shared" si="0"/>
        <v>20222</v>
      </c>
      <c r="B11" s="18">
        <v>2022</v>
      </c>
      <c r="C11" s="59">
        <v>2</v>
      </c>
      <c r="D11" s="66" t="s">
        <v>217</v>
      </c>
      <c r="E11" s="66" t="s">
        <v>218</v>
      </c>
      <c r="F11" s="59" t="s">
        <v>193</v>
      </c>
    </row>
    <row r="12" spans="1:6">
      <c r="A12" s="23" t="str">
        <f t="shared" si="0"/>
        <v>20223</v>
      </c>
      <c r="B12" s="18">
        <v>2022</v>
      </c>
      <c r="C12" s="59">
        <v>3</v>
      </c>
      <c r="D12" s="66" t="s">
        <v>217</v>
      </c>
      <c r="E12" s="66" t="s">
        <v>218</v>
      </c>
      <c r="F12" s="59" t="s">
        <v>193</v>
      </c>
    </row>
    <row r="13" spans="1:6">
      <c r="A13" s="23" t="str">
        <f t="shared" si="0"/>
        <v>20224</v>
      </c>
      <c r="B13" s="18">
        <v>2022</v>
      </c>
      <c r="C13" s="59">
        <v>4</v>
      </c>
      <c r="D13" s="66" t="s">
        <v>217</v>
      </c>
      <c r="E13" s="66" t="s">
        <v>218</v>
      </c>
      <c r="F13" s="59" t="s">
        <v>193</v>
      </c>
    </row>
    <row r="14" spans="1:6">
      <c r="A14" s="23" t="str">
        <f t="shared" si="0"/>
        <v>20231</v>
      </c>
      <c r="B14" s="18">
        <v>2023</v>
      </c>
      <c r="C14" s="59">
        <v>1</v>
      </c>
      <c r="D14" s="66" t="s">
        <v>220</v>
      </c>
      <c r="E14" s="66" t="s">
        <v>218</v>
      </c>
      <c r="F14" s="59" t="s">
        <v>193</v>
      </c>
    </row>
    <row r="15" spans="1:6">
      <c r="A15" s="23" t="str">
        <f t="shared" si="0"/>
        <v>20232</v>
      </c>
      <c r="B15" s="18">
        <v>2023</v>
      </c>
      <c r="C15" s="59">
        <v>2</v>
      </c>
      <c r="D15" s="66" t="s">
        <v>217</v>
      </c>
      <c r="E15" s="66" t="s">
        <v>218</v>
      </c>
      <c r="F15" s="59" t="s">
        <v>193</v>
      </c>
    </row>
    <row r="16" spans="1:6">
      <c r="A16" s="23" t="str">
        <f t="shared" si="0"/>
        <v>20233</v>
      </c>
      <c r="B16" s="18">
        <v>2023</v>
      </c>
      <c r="C16" s="59">
        <v>3</v>
      </c>
      <c r="D16" s="66" t="s">
        <v>217</v>
      </c>
      <c r="E16" s="66" t="s">
        <v>218</v>
      </c>
      <c r="F16" s="59" t="s">
        <v>193</v>
      </c>
    </row>
    <row r="17" spans="1:6" ht="409.5">
      <c r="A17" s="23" t="str">
        <f t="shared" si="0"/>
        <v>20234</v>
      </c>
      <c r="B17" s="18">
        <v>2023</v>
      </c>
      <c r="C17" s="59">
        <v>4</v>
      </c>
      <c r="D17" s="66" t="s">
        <v>222</v>
      </c>
      <c r="E17" s="75" t="s">
        <v>223</v>
      </c>
      <c r="F17" s="59" t="s">
        <v>193</v>
      </c>
    </row>
    <row r="18" spans="1:6">
      <c r="A18" s="23" t="str">
        <f t="shared" si="0"/>
        <v>20241</v>
      </c>
      <c r="B18" s="18">
        <v>2024</v>
      </c>
      <c r="C18" s="59">
        <v>1</v>
      </c>
      <c r="D18" s="66" t="s">
        <v>217</v>
      </c>
      <c r="E18" s="66" t="s">
        <v>218</v>
      </c>
      <c r="F18" s="59" t="s">
        <v>193</v>
      </c>
    </row>
    <row r="19" spans="1:6">
      <c r="A19" s="23" t="str">
        <f t="shared" si="0"/>
        <v>20242</v>
      </c>
      <c r="B19" s="18">
        <v>2024</v>
      </c>
      <c r="C19" s="59">
        <v>2</v>
      </c>
      <c r="D19" s="66" t="s">
        <v>217</v>
      </c>
      <c r="E19" s="66" t="s">
        <v>218</v>
      </c>
      <c r="F19" s="59" t="s">
        <v>193</v>
      </c>
    </row>
    <row r="20" spans="1:6">
      <c r="A20" s="23" t="str">
        <f t="shared" si="0"/>
        <v>20243</v>
      </c>
      <c r="B20" s="18">
        <v>2024</v>
      </c>
      <c r="C20" s="59">
        <v>3</v>
      </c>
      <c r="D20" s="66" t="s">
        <v>217</v>
      </c>
      <c r="E20" s="66" t="s">
        <v>218</v>
      </c>
      <c r="F20" s="59" t="s">
        <v>193</v>
      </c>
    </row>
    <row r="21" spans="1:6">
      <c r="A21" s="23" t="str">
        <f t="shared" si="0"/>
        <v>20244</v>
      </c>
      <c r="B21" s="18">
        <v>2024</v>
      </c>
      <c r="C21" s="59">
        <v>4</v>
      </c>
      <c r="D21" s="66" t="s">
        <v>217</v>
      </c>
      <c r="E21" s="66" t="s">
        <v>218</v>
      </c>
      <c r="F21" s="59" t="s">
        <v>193</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Portada</vt:lpstr>
      <vt:lpstr>G de Riesgos</vt:lpstr>
      <vt:lpstr>Est. Rac Tramite</vt:lpstr>
      <vt:lpstr>E. Rendición de cuentas</vt:lpstr>
      <vt:lpstr>E. Atención al Ciudadano</vt:lpstr>
      <vt:lpstr>E. Transp y Acceso a la Infor</vt:lpstr>
      <vt:lpstr>E. Iniciativas Adicionales</vt:lpstr>
      <vt:lpstr>INDICADORES</vt:lpstr>
      <vt:lpstr>ANÁLISIS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EMERSON MONTES</dc:creator>
  <cp:lastModifiedBy>Control_Interno</cp:lastModifiedBy>
  <cp:lastPrinted>2022-01-21T17:04:10Z</cp:lastPrinted>
  <dcterms:created xsi:type="dcterms:W3CDTF">2019-01-21T18:35:00Z</dcterms:created>
  <dcterms:modified xsi:type="dcterms:W3CDTF">2024-01-31T13:21:53Z</dcterms:modified>
</cp:coreProperties>
</file>